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_Programy studiów 26-27 - PLANY\PIEL\"/>
    </mc:Choice>
  </mc:AlternateContent>
  <bookViews>
    <workbookView xWindow="0" yWindow="0" windowWidth="23040" windowHeight="9192"/>
  </bookViews>
  <sheets>
    <sheet name="Semestr 1" sheetId="1" r:id="rId1"/>
    <sheet name="Semestr 2" sheetId="2" r:id="rId2"/>
    <sheet name="Semestr 3" sheetId="3" r:id="rId3"/>
    <sheet name="Semestr 4" sheetId="4" r:id="rId4"/>
    <sheet name="Semestr 5" sheetId="5" r:id="rId5"/>
    <sheet name="Semestr 6" sheetId="6" r:id="rId6"/>
    <sheet name="SUMA" sheetId="7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2" l="1"/>
  <c r="E21" i="1"/>
  <c r="E22" i="1"/>
  <c r="E23" i="1"/>
  <c r="D28" i="2" l="1"/>
  <c r="D30" i="2"/>
  <c r="D24" i="2"/>
  <c r="I30" i="1"/>
  <c r="I30" i="2"/>
  <c r="D25" i="2" l="1"/>
  <c r="E30" i="2"/>
  <c r="F30" i="2"/>
  <c r="G30" i="2"/>
  <c r="H30" i="2"/>
  <c r="L7" i="7" s="1"/>
  <c r="J30" i="2"/>
  <c r="E30" i="1"/>
  <c r="F30" i="1"/>
  <c r="G30" i="1"/>
  <c r="H30" i="1"/>
  <c r="J30" i="1"/>
  <c r="L6" i="7"/>
  <c r="J6" i="7"/>
  <c r="E12" i="6"/>
  <c r="F12" i="6"/>
  <c r="G12" i="6"/>
  <c r="H12" i="6"/>
  <c r="I12" i="6"/>
  <c r="J12" i="6"/>
  <c r="M12" i="6"/>
  <c r="N12" i="6"/>
  <c r="O12" i="6"/>
  <c r="P12" i="6"/>
  <c r="J5" i="7"/>
  <c r="F23" i="5" l="1"/>
  <c r="F24" i="5" s="1"/>
  <c r="G23" i="5"/>
  <c r="G24" i="5" s="1"/>
  <c r="H23" i="5"/>
  <c r="H24" i="5" s="1"/>
  <c r="I23" i="5"/>
  <c r="I24" i="5" s="1"/>
  <c r="J23" i="5"/>
  <c r="K23" i="5"/>
  <c r="L23" i="5"/>
  <c r="M23" i="5"/>
  <c r="N23" i="5"/>
  <c r="O23" i="5"/>
  <c r="P23" i="5"/>
  <c r="E20" i="4"/>
  <c r="D20" i="4"/>
  <c r="M20" i="6"/>
  <c r="N20" i="6"/>
  <c r="O20" i="6"/>
  <c r="P20" i="6"/>
  <c r="E11" i="6"/>
  <c r="D11" i="6"/>
  <c r="E19" i="6"/>
  <c r="E20" i="6" s="1"/>
  <c r="F19" i="6"/>
  <c r="F20" i="6" s="1"/>
  <c r="G19" i="6"/>
  <c r="G20" i="6" s="1"/>
  <c r="H19" i="6"/>
  <c r="I19" i="6"/>
  <c r="I20" i="6" s="1"/>
  <c r="J19" i="6"/>
  <c r="J20" i="6" s="1"/>
  <c r="J24" i="5"/>
  <c r="F16" i="5"/>
  <c r="G16" i="5"/>
  <c r="H16" i="5"/>
  <c r="I16" i="5"/>
  <c r="J16" i="5"/>
  <c r="E12" i="5"/>
  <c r="F12" i="5"/>
  <c r="G12" i="5"/>
  <c r="H12" i="5"/>
  <c r="I12" i="5"/>
  <c r="J12" i="5"/>
  <c r="F25" i="4"/>
  <c r="F24" i="4"/>
  <c r="G24" i="4"/>
  <c r="G25" i="4" s="1"/>
  <c r="H24" i="4"/>
  <c r="H25" i="4" s="1"/>
  <c r="I24" i="4"/>
  <c r="J24" i="4"/>
  <c r="J25" i="4" s="1"/>
  <c r="F15" i="4"/>
  <c r="G15" i="4"/>
  <c r="H15" i="4"/>
  <c r="I15" i="4"/>
  <c r="J15" i="4"/>
  <c r="F12" i="4"/>
  <c r="G12" i="4"/>
  <c r="H12" i="4"/>
  <c r="I12" i="4"/>
  <c r="J12" i="4"/>
  <c r="F23" i="3"/>
  <c r="F24" i="3" s="1"/>
  <c r="G23" i="3"/>
  <c r="H23" i="3"/>
  <c r="H24" i="3" s="1"/>
  <c r="I23" i="3"/>
  <c r="I24" i="3" s="1"/>
  <c r="J23" i="3"/>
  <c r="J24" i="3" s="1"/>
  <c r="F15" i="3"/>
  <c r="G15" i="3"/>
  <c r="H15" i="3"/>
  <c r="I15" i="3"/>
  <c r="J15" i="3"/>
  <c r="E12" i="3"/>
  <c r="F12" i="3"/>
  <c r="G12" i="3"/>
  <c r="H12" i="3"/>
  <c r="I12" i="3"/>
  <c r="J12" i="3"/>
  <c r="E12" i="2"/>
  <c r="F12" i="2"/>
  <c r="G12" i="2"/>
  <c r="H12" i="2"/>
  <c r="I12" i="2"/>
  <c r="J12" i="2"/>
  <c r="J31" i="2" s="1"/>
  <c r="E18" i="2"/>
  <c r="F18" i="2"/>
  <c r="G18" i="2"/>
  <c r="H18" i="2"/>
  <c r="H31" i="2" s="1"/>
  <c r="I18" i="2"/>
  <c r="J18" i="2"/>
  <c r="E22" i="2"/>
  <c r="F22" i="2"/>
  <c r="G22" i="2"/>
  <c r="H22" i="2"/>
  <c r="I22" i="2"/>
  <c r="I31" i="2" s="1"/>
  <c r="J22" i="2"/>
  <c r="E31" i="2"/>
  <c r="F31" i="2"/>
  <c r="F31" i="1"/>
  <c r="J31" i="1"/>
  <c r="E27" i="1"/>
  <c r="D27" i="1"/>
  <c r="F16" i="1"/>
  <c r="G16" i="1"/>
  <c r="H16" i="1"/>
  <c r="I16" i="1"/>
  <c r="J16" i="1"/>
  <c r="M16" i="1"/>
  <c r="N16" i="1"/>
  <c r="O16" i="1"/>
  <c r="P16" i="1"/>
  <c r="F24" i="1"/>
  <c r="G24" i="1"/>
  <c r="K6" i="7" s="1"/>
  <c r="H24" i="1"/>
  <c r="H31" i="1" s="1"/>
  <c r="I24" i="1"/>
  <c r="J24" i="1"/>
  <c r="M24" i="1"/>
  <c r="N24" i="1"/>
  <c r="O24" i="1"/>
  <c r="P24" i="1"/>
  <c r="D23" i="1"/>
  <c r="N6" i="7" l="1"/>
  <c r="M7" i="7"/>
  <c r="I25" i="4"/>
  <c r="H20" i="6"/>
  <c r="L8" i="7"/>
  <c r="L12" i="7" s="1"/>
  <c r="M6" i="7"/>
  <c r="I31" i="1"/>
  <c r="D12" i="6"/>
  <c r="G24" i="3"/>
  <c r="D12" i="1"/>
  <c r="E15" i="6" l="1"/>
  <c r="E16" i="6"/>
  <c r="E17" i="6"/>
  <c r="E18" i="6"/>
  <c r="E15" i="5"/>
  <c r="E14" i="5"/>
  <c r="E16" i="5" s="1"/>
  <c r="E11" i="4"/>
  <c r="E12" i="4" s="1"/>
  <c r="E11" i="5"/>
  <c r="E18" i="3"/>
  <c r="E19" i="3"/>
  <c r="E20" i="3"/>
  <c r="E21" i="3"/>
  <c r="E22" i="3"/>
  <c r="E17" i="3"/>
  <c r="E15" i="3"/>
  <c r="E14" i="3"/>
  <c r="E28" i="2"/>
  <c r="E25" i="2"/>
  <c r="E26" i="2"/>
  <c r="E27" i="2"/>
  <c r="E20" i="2"/>
  <c r="E24" i="2"/>
  <c r="E15" i="2"/>
  <c r="E16" i="2"/>
  <c r="E17" i="2"/>
  <c r="E14" i="2"/>
  <c r="E28" i="1"/>
  <c r="E29" i="1"/>
  <c r="E26" i="1"/>
  <c r="E19" i="1"/>
  <c r="E20" i="1"/>
  <c r="E18" i="1"/>
  <c r="E24" i="1" s="1"/>
  <c r="E31" i="1" s="1"/>
  <c r="E13" i="1"/>
  <c r="E16" i="1" s="1"/>
  <c r="E14" i="1"/>
  <c r="E15" i="1"/>
  <c r="E12" i="1"/>
  <c r="D14" i="3"/>
  <c r="I6" i="7" l="1"/>
  <c r="E23" i="3"/>
  <c r="E24" i="3" s="1"/>
  <c r="E14" i="6"/>
  <c r="E18" i="4"/>
  <c r="E19" i="4"/>
  <c r="E21" i="4"/>
  <c r="E22" i="4"/>
  <c r="E23" i="4"/>
  <c r="E17" i="4"/>
  <c r="E14" i="4"/>
  <c r="E15" i="4" s="1"/>
  <c r="D15" i="3"/>
  <c r="E24" i="4" l="1"/>
  <c r="E25" i="4" s="1"/>
  <c r="E19" i="5"/>
  <c r="E23" i="5" s="1"/>
  <c r="E20" i="5"/>
  <c r="E21" i="5"/>
  <c r="E22" i="5"/>
  <c r="E18" i="5"/>
  <c r="D15" i="6"/>
  <c r="D16" i="6"/>
  <c r="D17" i="6"/>
  <c r="D18" i="6"/>
  <c r="D14" i="6"/>
  <c r="D19" i="5"/>
  <c r="D20" i="5"/>
  <c r="D21" i="5"/>
  <c r="D22" i="5"/>
  <c r="D18" i="5"/>
  <c r="D15" i="5"/>
  <c r="D14" i="5"/>
  <c r="D18" i="4"/>
  <c r="D19" i="4"/>
  <c r="D21" i="4"/>
  <c r="D22" i="4"/>
  <c r="D23" i="4"/>
  <c r="D17" i="4"/>
  <c r="D14" i="4"/>
  <c r="D18" i="3"/>
  <c r="D19" i="3"/>
  <c r="D20" i="3"/>
  <c r="D21" i="3"/>
  <c r="D22" i="3"/>
  <c r="D17" i="3"/>
  <c r="D27" i="2"/>
  <c r="E24" i="5" l="1"/>
  <c r="D23" i="5"/>
  <c r="D16" i="5"/>
  <c r="D26" i="2"/>
  <c r="D21" i="2"/>
  <c r="D20" i="2"/>
  <c r="D22" i="2" s="1"/>
  <c r="D15" i="2"/>
  <c r="D16" i="2"/>
  <c r="D17" i="2"/>
  <c r="D14" i="2"/>
  <c r="D22" i="1"/>
  <c r="D28" i="1"/>
  <c r="D29" i="1"/>
  <c r="D26" i="1"/>
  <c r="D21" i="1"/>
  <c r="D20" i="1"/>
  <c r="D19" i="1"/>
  <c r="D18" i="1"/>
  <c r="D15" i="1"/>
  <c r="D14" i="1"/>
  <c r="D13" i="1"/>
  <c r="D10" i="1"/>
  <c r="M19" i="6"/>
  <c r="N19" i="6"/>
  <c r="O19" i="6"/>
  <c r="P19" i="6"/>
  <c r="D19" i="6"/>
  <c r="D20" i="6" s="1"/>
  <c r="D24" i="1" l="1"/>
  <c r="D30" i="1"/>
  <c r="H7" i="7" s="1"/>
  <c r="N24" i="4"/>
  <c r="O24" i="4"/>
  <c r="P24" i="4"/>
  <c r="M24" i="4"/>
  <c r="D31" i="1" l="1"/>
  <c r="H6" i="7"/>
  <c r="N23" i="3"/>
  <c r="O23" i="3"/>
  <c r="P23" i="3"/>
  <c r="M23" i="3"/>
  <c r="I8" i="7"/>
  <c r="D23" i="3"/>
  <c r="N15" i="3"/>
  <c r="O15" i="3"/>
  <c r="P15" i="3"/>
  <c r="M15" i="3"/>
  <c r="G31" i="2"/>
  <c r="N30" i="1"/>
  <c r="O30" i="1"/>
  <c r="P30" i="1"/>
  <c r="M30" i="1"/>
  <c r="H8" i="7"/>
  <c r="N16" i="5"/>
  <c r="O16" i="5"/>
  <c r="P16" i="5"/>
  <c r="M16" i="5"/>
  <c r="N12" i="5"/>
  <c r="O12" i="5"/>
  <c r="O24" i="5" s="1"/>
  <c r="P12" i="5"/>
  <c r="M12" i="5"/>
  <c r="D12" i="5"/>
  <c r="D24" i="4"/>
  <c r="N15" i="4"/>
  <c r="O15" i="4"/>
  <c r="P15" i="4"/>
  <c r="M15" i="4"/>
  <c r="D15" i="4"/>
  <c r="N12" i="4"/>
  <c r="O12" i="4"/>
  <c r="P12" i="4"/>
  <c r="M12" i="4"/>
  <c r="D12" i="4"/>
  <c r="N12" i="3"/>
  <c r="O12" i="3"/>
  <c r="P12" i="3"/>
  <c r="M12" i="3"/>
  <c r="D12" i="3"/>
  <c r="N22" i="2"/>
  <c r="O22" i="2"/>
  <c r="P22" i="2"/>
  <c r="M22" i="2"/>
  <c r="N18" i="2"/>
  <c r="O18" i="2"/>
  <c r="P18" i="2"/>
  <c r="M18" i="2"/>
  <c r="G31" i="1"/>
  <c r="D16" i="1"/>
  <c r="N12" i="2"/>
  <c r="O12" i="2"/>
  <c r="P12" i="2"/>
  <c r="M12" i="2"/>
  <c r="D12" i="2"/>
  <c r="D18" i="2"/>
  <c r="P25" i="4" l="1"/>
  <c r="O25" i="4"/>
  <c r="I5" i="7"/>
  <c r="D31" i="2"/>
  <c r="N31" i="1"/>
  <c r="M31" i="1"/>
  <c r="P31" i="1"/>
  <c r="O31" i="1"/>
  <c r="K7" i="7"/>
  <c r="J7" i="7"/>
  <c r="I7" i="7"/>
  <c r="N7" i="7"/>
  <c r="D25" i="4"/>
  <c r="H5" i="7"/>
  <c r="N5" i="7"/>
  <c r="D24" i="3"/>
  <c r="M24" i="3"/>
  <c r="P24" i="3"/>
  <c r="J8" i="7"/>
  <c r="D24" i="5"/>
  <c r="M24" i="5"/>
  <c r="N24" i="5"/>
  <c r="M8" i="7"/>
  <c r="K8" i="7"/>
  <c r="P24" i="5"/>
  <c r="M5" i="7"/>
  <c r="O24" i="3"/>
  <c r="N24" i="3"/>
  <c r="N25" i="4"/>
  <c r="M25" i="4"/>
  <c r="N8" i="7"/>
  <c r="K5" i="7"/>
  <c r="P30" i="2"/>
  <c r="O30" i="2"/>
  <c r="N30" i="2"/>
  <c r="N31" i="2" s="1"/>
  <c r="M30" i="2"/>
  <c r="M31" i="2" s="1"/>
  <c r="K12" i="7" l="1"/>
  <c r="P9" i="7"/>
  <c r="P12" i="7" s="1"/>
  <c r="O9" i="7"/>
  <c r="O12" i="7" s="1"/>
  <c r="T7" i="7"/>
  <c r="T5" i="7"/>
  <c r="O31" i="2"/>
  <c r="Q10" i="7" s="1"/>
  <c r="Q12" i="7" s="1"/>
  <c r="P31" i="2"/>
  <c r="R10" i="7" s="1"/>
  <c r="R12" i="7" s="1"/>
  <c r="T6" i="7"/>
  <c r="T8" i="7"/>
  <c r="N12" i="7"/>
  <c r="J12" i="7"/>
  <c r="I12" i="7" l="1"/>
  <c r="S12" i="7" s="1"/>
  <c r="M12" i="7"/>
  <c r="H12" i="7" s="1"/>
  <c r="T12" i="7" l="1"/>
</calcChain>
</file>

<file path=xl/sharedStrings.xml><?xml version="1.0" encoding="utf-8"?>
<sst xmlns="http://schemas.openxmlformats.org/spreadsheetml/2006/main" count="351" uniqueCount="104">
  <si>
    <t>PLAN STUDIÓW</t>
  </si>
  <si>
    <t>Lp.</t>
  </si>
  <si>
    <t>Przedmiot</t>
  </si>
  <si>
    <t>OGÓŁEM</t>
  </si>
  <si>
    <t xml:space="preserve">SEMESTR I             </t>
  </si>
  <si>
    <t>ZAJĘCIA TEORETYCZNE</t>
  </si>
  <si>
    <t>KSZTAŁCENIE PRAKTYCZNE</t>
  </si>
  <si>
    <t xml:space="preserve">Liczba godzin </t>
  </si>
  <si>
    <t>ECTS</t>
  </si>
  <si>
    <t>wykłady</t>
  </si>
  <si>
    <t>ćwiczenia</t>
  </si>
  <si>
    <t>samokształcenie</t>
  </si>
  <si>
    <t xml:space="preserve"> ECTS zajęcia teoretyczne</t>
  </si>
  <si>
    <t>Forma zaliczenia zajęć teoretycznych</t>
  </si>
  <si>
    <t>zajęcia praktyczne</t>
  </si>
  <si>
    <t>ECTS zajęcia praktyczne</t>
  </si>
  <si>
    <t>praktyki zawodowe</t>
  </si>
  <si>
    <t xml:space="preserve"> ECTS praktyki zawodowe</t>
  </si>
  <si>
    <t>Forma zaliczenia kształcenia praktycznego</t>
  </si>
  <si>
    <t>egzamin</t>
  </si>
  <si>
    <t>zaliczenie/zaliczenie z oceną</t>
  </si>
  <si>
    <t>Zajęcia obowiązkowe</t>
  </si>
  <si>
    <t>EGZAMIN</t>
  </si>
  <si>
    <t>RAZEM:</t>
  </si>
  <si>
    <t xml:space="preserve">Moduł C - Nauki w zakresie podstaw opieki pielegniarskiej / Moduł E - Zajęcia praktyczne / Moduł F - Praktyki zawodowe </t>
  </si>
  <si>
    <t xml:space="preserve">Moduł D - Nauki w zakresie opieki specjalistycznej / Moduł E - Zajęcia praktyczne / Moduł F - Praktyki zawodowe </t>
  </si>
  <si>
    <t>RAZEM I SEMESTR:</t>
  </si>
  <si>
    <t xml:space="preserve">Anatomia </t>
  </si>
  <si>
    <t>Fizjologia</t>
  </si>
  <si>
    <t>Mikrobiologia i parazytologia</t>
  </si>
  <si>
    <t>zal z oceną</t>
  </si>
  <si>
    <t>Biochemia  i biofizyka</t>
  </si>
  <si>
    <t>Psychologia</t>
  </si>
  <si>
    <t>Socjologia</t>
  </si>
  <si>
    <t>Pedagogika</t>
  </si>
  <si>
    <t>Zdrowie publiczne</t>
  </si>
  <si>
    <t>Podstawy pielęgniarstwa</t>
  </si>
  <si>
    <t>Etyka zawodu pielęgniarki</t>
  </si>
  <si>
    <t>Dietetyka</t>
  </si>
  <si>
    <t>Zakażenia szpitalne</t>
  </si>
  <si>
    <t>Wychowanie fizyczne</t>
  </si>
  <si>
    <t xml:space="preserve"> zaliczenie</t>
  </si>
  <si>
    <t>Genetyka</t>
  </si>
  <si>
    <t>Farmakologia</t>
  </si>
  <si>
    <t>Język angielski</t>
  </si>
  <si>
    <t>Promocja zdrowia</t>
  </si>
  <si>
    <t>Zajęcia fakultatywne do wyboru</t>
  </si>
  <si>
    <t>Język migowy</t>
  </si>
  <si>
    <t xml:space="preserve">SEMESTR II           </t>
  </si>
  <si>
    <t xml:space="preserve">SEMESTR III            </t>
  </si>
  <si>
    <t>Radiologia</t>
  </si>
  <si>
    <t>Choroby wewnętrzne i pielęgniarstwo internistyczne</t>
  </si>
  <si>
    <t>Pediatria i pielegniarstwo pediatryczne</t>
  </si>
  <si>
    <t>Geriatria i pielęgniarstwo geriatryczne</t>
  </si>
  <si>
    <t xml:space="preserve">SEMESTR IV           </t>
  </si>
  <si>
    <t>Neurologia i pielęgniarstwo neurologiczne</t>
  </si>
  <si>
    <t xml:space="preserve">SEMESTR V           </t>
  </si>
  <si>
    <t>Położnictwo, ginekologia i pielęgniarstwo położniczo - ginekologiczne</t>
  </si>
  <si>
    <t>Psychiatria i pielegniarstwo psychiatryczne</t>
  </si>
  <si>
    <t>Badania naukowe w pielęgniarstwie</t>
  </si>
  <si>
    <t xml:space="preserve">SEMESTR VI           </t>
  </si>
  <si>
    <t>Opieka paliatywna</t>
  </si>
  <si>
    <t>Podstawy rehabilitacji</t>
  </si>
  <si>
    <t>Prawo medyczne</t>
  </si>
  <si>
    <t>Patologia</t>
  </si>
  <si>
    <t>Szkolenie BHP</t>
  </si>
  <si>
    <t>Pielęgniarstwo w opiece długoterminowej</t>
  </si>
  <si>
    <t>zal</t>
  </si>
  <si>
    <t>Czas trwania: VI semestrów</t>
  </si>
  <si>
    <t>Instytucja: Wyższa Szkoła Przedsiębiorczości i Administracji w Lublinie</t>
  </si>
  <si>
    <t>RAZEM SEMESTR OD 1-6</t>
  </si>
  <si>
    <t>Moduł E - Zajęcia praktyczne</t>
  </si>
  <si>
    <t xml:space="preserve">Moduł F - Praktyki zawodowe </t>
  </si>
  <si>
    <t>Moduł D - Nauki w zakresie opieki specjalistycznej</t>
  </si>
  <si>
    <t>Moduł C - Nauki w zakresie podstaw opieki pielegniarskiej</t>
  </si>
  <si>
    <t>SUMA</t>
  </si>
  <si>
    <t>STOSUNEK SAMOKSZTAŁCENIA DO LICZBY GODZIN</t>
  </si>
  <si>
    <t>Organizacja pracy pielegniarki</t>
  </si>
  <si>
    <t>Badanie fizykalne w praktyce zawodowej pielęgniarki</t>
  </si>
  <si>
    <t>Chirurgia, blok operacyjny i pielęgniarstwo chirurgiczne</t>
  </si>
  <si>
    <t>Anestezjologia i pielegniarstwo w intensywnej opiece</t>
  </si>
  <si>
    <t>Moduł A - Nauki przedkliniczne</t>
  </si>
  <si>
    <t>Moduł B - Nauki społeczne i humanizm w pielęgniarstwie</t>
  </si>
  <si>
    <r>
      <t xml:space="preserve">Kierunek: </t>
    </r>
    <r>
      <rPr>
        <b/>
        <sz val="9.5"/>
        <color indexed="10"/>
        <rFont val="Times New Roman"/>
        <family val="1"/>
        <charset val="238"/>
      </rPr>
      <t>Pielęgniarstwo</t>
    </r>
    <r>
      <rPr>
        <b/>
        <sz val="9.5"/>
        <color rgb="FFFF0000"/>
        <rFont val="Times New Roman"/>
        <family val="1"/>
        <charset val="238"/>
      </rPr>
      <t xml:space="preserve"> I stopnia</t>
    </r>
  </si>
  <si>
    <t>Współpraca i komunikacja w zespole interprofesjonalnym</t>
  </si>
  <si>
    <t>Pielęgniarstwo w podstawowej opiece zdrowotnej</t>
  </si>
  <si>
    <t>Zasoby i system informacji w ochronie zdrowia</t>
  </si>
  <si>
    <t xml:space="preserve">Praktyki zawodowe wybierane indywidualnie przez studenta </t>
  </si>
  <si>
    <t>Medycyna ratunkowa i pielęgniarstwo ratunkowe</t>
  </si>
  <si>
    <t>RAZEM II SEMESTR:</t>
  </si>
  <si>
    <t>RAZEM III SEMESTR Z WF:</t>
  </si>
  <si>
    <t>RAZEM IV SEMESTR:</t>
  </si>
  <si>
    <t>Telemedycyna i e-zdrowie</t>
  </si>
  <si>
    <t>RAZEM VI SEMESTR:</t>
  </si>
  <si>
    <t>RAZEM V SEMESTR:</t>
  </si>
  <si>
    <t>Moduł C - Nauki w zakresie podstaw opieki pielegniarskiej / Moduł E - Zajęcia praktyczne</t>
  </si>
  <si>
    <t xml:space="preserve">Moduł C - Nauki w zakresie podstaw opieki pielegniarskiej / Moduł F - Praktyki zawodowe </t>
  </si>
  <si>
    <t>Chirurgia, blok operacyjny i pielęgniarstwo chirurgiczne (zp blok operacyjny)</t>
  </si>
  <si>
    <t>Chirurgia, blok operacyjny i pielęgniarstwo chirurgiczne (pz blok operacyjny)</t>
  </si>
  <si>
    <t>Przygotowanie do egzaminu dyplomowego</t>
  </si>
  <si>
    <t>Dylematy etyczne w praktyce pielęgniarskiej</t>
  </si>
  <si>
    <t>ćwiczenia w warunkach symulowanych</t>
  </si>
  <si>
    <t>Kierunek: Pielęgniarstwo I stopnia</t>
  </si>
  <si>
    <t>Zał. 2 do Programu studiów - Plan studiów kierunku Pielęgniarstwo I stopnia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</si>
</sst>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b/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9.5"/>
      <color indexed="8"/>
      <name val="Times New Roman"/>
      <family val="1"/>
      <charset val="238"/>
    </font>
    <font>
      <b/>
      <sz val="9.5"/>
      <color indexed="10"/>
      <name val="Times New Roman"/>
      <family val="1"/>
      <charset val="238"/>
    </font>
    <font>
      <b/>
      <sz val="9.5"/>
      <color rgb="FFFF0000"/>
      <name val="Times New Roman"/>
      <family val="1"/>
      <charset val="238"/>
    </font>
    <font>
      <b/>
      <sz val="9.5"/>
      <name val="Times New Roman"/>
      <family val="1"/>
      <charset val="238"/>
    </font>
    <font>
      <sz val="9.5"/>
      <color indexed="8"/>
      <name val="Times New Roman"/>
      <family val="1"/>
      <charset val="238"/>
    </font>
    <font>
      <b/>
      <sz val="9.5"/>
      <color theme="1"/>
      <name val="Times New Roman"/>
      <family val="1"/>
      <charset val="238"/>
    </font>
    <font>
      <sz val="9.5"/>
      <color theme="1"/>
      <name val="Times New Roman"/>
      <family val="1"/>
      <charset val="238"/>
    </font>
    <font>
      <i/>
      <sz val="9.5"/>
      <color theme="1"/>
      <name val="Times New Roman"/>
      <family val="1"/>
      <charset val="238"/>
    </font>
    <font>
      <b/>
      <i/>
      <sz val="9.5"/>
      <name val="Times New Roman"/>
      <family val="1"/>
      <charset val="238"/>
    </font>
    <font>
      <sz val="9.5"/>
      <name val="Times New Roman"/>
      <family val="1"/>
      <charset val="238"/>
    </font>
    <font>
      <b/>
      <sz val="9.5"/>
      <color rgb="FF000000"/>
      <name val="Times New Roman"/>
      <family val="1"/>
      <charset val="238"/>
    </font>
    <font>
      <i/>
      <sz val="9.5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8">
    <xf numFmtId="0" fontId="0" fillId="0" borderId="0" xfId="0"/>
    <xf numFmtId="0" fontId="7" fillId="0" borderId="10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/>
    <xf numFmtId="10" fontId="8" fillId="0" borderId="0" xfId="0" applyNumberFormat="1" applyFont="1"/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2" borderId="16" xfId="1" applyFont="1" applyFill="1" applyBorder="1" applyAlignment="1">
      <alignment vertical="center" wrapText="1"/>
    </xf>
    <xf numFmtId="0" fontId="8" fillId="6" borderId="13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0" fillId="0" borderId="0" xfId="0" applyFill="1"/>
    <xf numFmtId="0" fontId="9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center" vertical="center" wrapText="1"/>
    </xf>
    <xf numFmtId="0" fontId="15" fillId="0" borderId="0" xfId="0" applyFont="1"/>
    <xf numFmtId="0" fontId="13" fillId="0" borderId="0" xfId="1" applyFont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20" fillId="3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vertical="center" wrapText="1"/>
    </xf>
    <xf numFmtId="0" fontId="12" fillId="4" borderId="8" xfId="1" applyFont="1" applyFill="1" applyBorder="1" applyAlignment="1">
      <alignment horizontal="center" vertical="center" wrapText="1"/>
    </xf>
    <xf numFmtId="0" fontId="15" fillId="0" borderId="1" xfId="0" applyFont="1" applyBorder="1"/>
    <xf numFmtId="0" fontId="9" fillId="4" borderId="1" xfId="1" applyFont="1" applyFill="1" applyBorder="1" applyAlignment="1">
      <alignment horizontal="center" vertical="center" wrapText="1"/>
    </xf>
    <xf numFmtId="0" fontId="9" fillId="0" borderId="0" xfId="1" applyFont="1" applyAlignment="1">
      <alignment vertical="top" wrapText="1"/>
    </xf>
    <xf numFmtId="0" fontId="15" fillId="0" borderId="1" xfId="0" applyFont="1" applyBorder="1" applyAlignment="1">
      <alignment vertical="center"/>
    </xf>
    <xf numFmtId="0" fontId="15" fillId="3" borderId="8" xfId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 wrapText="1"/>
    </xf>
    <xf numFmtId="0" fontId="15" fillId="0" borderId="0" xfId="0" applyFont="1" applyFill="1"/>
    <xf numFmtId="0" fontId="10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15" fillId="0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5" fillId="3" borderId="1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5" fillId="3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10" fontId="8" fillId="0" borderId="0" xfId="0" applyNumberFormat="1" applyFont="1" applyFill="1"/>
    <xf numFmtId="0" fontId="15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/>
    <xf numFmtId="0" fontId="16" fillId="0" borderId="0" xfId="0" applyFont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2" fillId="5" borderId="5" xfId="1" applyFont="1" applyFill="1" applyBorder="1" applyAlignment="1">
      <alignment horizontal="center" vertical="center" wrapText="1"/>
    </xf>
    <xf numFmtId="0" fontId="12" fillId="5" borderId="6" xfId="1" applyFont="1" applyFill="1" applyBorder="1" applyAlignment="1">
      <alignment horizontal="center" vertical="center" wrapText="1"/>
    </xf>
    <xf numFmtId="0" fontId="12" fillId="4" borderId="5" xfId="1" applyFont="1" applyFill="1" applyBorder="1" applyAlignment="1">
      <alignment horizontal="center" vertical="center" wrapText="1"/>
    </xf>
    <xf numFmtId="0" fontId="12" fillId="4" borderId="6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14" fillId="4" borderId="5" xfId="1" applyFont="1" applyFill="1" applyBorder="1" applyAlignment="1">
      <alignment horizontal="center" vertical="center" wrapText="1"/>
    </xf>
    <xf numFmtId="0" fontId="14" fillId="4" borderId="6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top" wrapText="1"/>
    </xf>
    <xf numFmtId="0" fontId="19" fillId="2" borderId="6" xfId="1" applyFont="1" applyFill="1" applyBorder="1" applyAlignment="1">
      <alignment horizontal="center" vertical="top" wrapText="1"/>
    </xf>
    <xf numFmtId="0" fontId="19" fillId="2" borderId="7" xfId="1" applyFont="1" applyFill="1" applyBorder="1" applyAlignment="1">
      <alignment horizontal="center" vertical="top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3" fillId="3" borderId="8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14" fillId="4" borderId="7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3" fillId="5" borderId="8" xfId="1" applyFont="1" applyFill="1" applyBorder="1" applyAlignment="1">
      <alignment horizontal="center" vertical="center" wrapText="1"/>
    </xf>
    <xf numFmtId="0" fontId="13" fillId="5" borderId="9" xfId="1" applyFont="1" applyFill="1" applyBorder="1" applyAlignment="1">
      <alignment horizontal="center" vertical="center" wrapText="1"/>
    </xf>
    <xf numFmtId="0" fontId="15" fillId="3" borderId="8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2" fillId="4" borderId="2" xfId="1" applyFont="1" applyFill="1" applyBorder="1" applyAlignment="1">
      <alignment horizontal="center" vertical="center" wrapText="1"/>
    </xf>
    <xf numFmtId="0" fontId="12" fillId="4" borderId="3" xfId="1" applyFont="1" applyFill="1" applyBorder="1" applyAlignment="1">
      <alignment horizontal="center" vertical="center" wrapText="1"/>
    </xf>
    <xf numFmtId="0" fontId="12" fillId="4" borderId="4" xfId="1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top" wrapText="1"/>
    </xf>
    <xf numFmtId="0" fontId="9" fillId="2" borderId="3" xfId="1" applyFont="1" applyFill="1" applyBorder="1" applyAlignment="1">
      <alignment horizontal="center" vertical="top" wrapText="1"/>
    </xf>
    <xf numFmtId="0" fontId="9" fillId="2" borderId="4" xfId="1" applyFont="1" applyFill="1" applyBorder="1" applyAlignment="1">
      <alignment horizontal="center" vertical="top" wrapText="1"/>
    </xf>
    <xf numFmtId="0" fontId="9" fillId="0" borderId="0" xfId="1" applyFont="1" applyAlignment="1">
      <alignment horizontal="left" vertical="top" wrapText="1"/>
    </xf>
    <xf numFmtId="0" fontId="15" fillId="0" borderId="8" xfId="1" applyFont="1" applyFill="1" applyBorder="1" applyAlignment="1">
      <alignment horizontal="center" vertical="center" wrapText="1"/>
    </xf>
    <xf numFmtId="0" fontId="9" fillId="0" borderId="0" xfId="1" applyFont="1" applyAlignment="1">
      <alignment vertical="top" wrapText="1"/>
    </xf>
    <xf numFmtId="0" fontId="8" fillId="2" borderId="0" xfId="0" applyFont="1" applyFill="1" applyBorder="1" applyAlignment="1">
      <alignment horizontal="right"/>
    </xf>
    <xf numFmtId="0" fontId="8" fillId="2" borderId="15" xfId="0" applyFont="1" applyFill="1" applyBorder="1" applyAlignment="1">
      <alignment horizontal="right"/>
    </xf>
    <xf numFmtId="0" fontId="4" fillId="6" borderId="13" xfId="1" applyFont="1" applyFill="1" applyBorder="1" applyAlignment="1">
      <alignment horizontal="center" vertical="center" wrapText="1"/>
    </xf>
    <xf numFmtId="0" fontId="4" fillId="7" borderId="12" xfId="1" applyFont="1" applyFill="1" applyBorder="1" applyAlignment="1">
      <alignment horizontal="center" vertical="center" wrapText="1"/>
    </xf>
    <xf numFmtId="0" fontId="4" fillId="7" borderId="13" xfId="1" applyFont="1" applyFill="1" applyBorder="1" applyAlignment="1">
      <alignment horizontal="center" vertical="center" wrapText="1"/>
    </xf>
    <xf numFmtId="0" fontId="4" fillId="6" borderId="7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2" borderId="5" xfId="1" applyFont="1" applyFill="1" applyBorder="1" applyAlignment="1">
      <alignment horizontal="left" vertical="center" wrapText="1"/>
    </xf>
    <xf numFmtId="0" fontId="6" fillId="2" borderId="6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3" fillId="2" borderId="6" xfId="1" applyFont="1" applyFill="1" applyBorder="1" applyAlignment="1">
      <alignment horizontal="left" vertical="center" wrapText="1"/>
    </xf>
    <xf numFmtId="0" fontId="4" fillId="8" borderId="6" xfId="1" applyFont="1" applyFill="1" applyBorder="1" applyAlignment="1">
      <alignment horizontal="center" vertical="center" wrapText="1"/>
    </xf>
    <xf numFmtId="0" fontId="4" fillId="8" borderId="7" xfId="1" applyFont="1" applyFill="1" applyBorder="1" applyAlignment="1">
      <alignment horizontal="center" vertical="center" wrapText="1"/>
    </xf>
    <xf numFmtId="0" fontId="4" fillId="6" borderId="6" xfId="1" applyFont="1" applyFill="1" applyBorder="1" applyAlignment="1">
      <alignment horizontal="center" vertical="center" wrapText="1"/>
    </xf>
    <xf numFmtId="0" fontId="4" fillId="6" borderId="11" xfId="1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4" fillId="6" borderId="8" xfId="1" applyFont="1" applyFill="1" applyBorder="1" applyAlignment="1">
      <alignment horizontal="center" vertical="center" wrapText="1"/>
    </xf>
    <xf numFmtId="0" fontId="4" fillId="6" borderId="9" xfId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zoomScaleNormal="100" workbookViewId="0">
      <selection activeCell="A2" sqref="A2:C2"/>
    </sheetView>
  </sheetViews>
  <sheetFormatPr defaultRowHeight="14.4"/>
  <cols>
    <col min="1" max="1" width="4.5546875" customWidth="1"/>
    <col min="2" max="2" width="14.6640625" customWidth="1"/>
    <col min="3" max="3" width="21.88671875" customWidth="1"/>
    <col min="7" max="7" width="9.6640625" customWidth="1"/>
    <col min="8" max="8" width="11.6640625" customWidth="1"/>
    <col min="9" max="9" width="13.88671875" style="20" customWidth="1"/>
    <col min="10" max="10" width="10.44140625" customWidth="1"/>
    <col min="11" max="11" width="11" customWidth="1"/>
    <col min="12" max="12" width="8.33203125" customWidth="1"/>
    <col min="13" max="13" width="9.33203125" customWidth="1"/>
    <col min="14" max="14" width="9.6640625" customWidth="1"/>
    <col min="16" max="16" width="10" customWidth="1"/>
    <col min="17" max="17" width="11.109375" customWidth="1"/>
  </cols>
  <sheetData>
    <row r="1" spans="1:17" ht="27.6" customHeight="1">
      <c r="A1" s="90" t="s">
        <v>103</v>
      </c>
      <c r="B1" s="90"/>
      <c r="C1" s="90"/>
      <c r="D1" s="47"/>
      <c r="E1" s="47"/>
      <c r="F1" s="47"/>
      <c r="G1" s="47"/>
      <c r="H1" s="47"/>
      <c r="I1" s="63"/>
      <c r="J1" s="47"/>
      <c r="K1" s="47"/>
      <c r="L1" s="47"/>
      <c r="M1" s="47"/>
      <c r="N1" s="47"/>
      <c r="O1" s="47"/>
      <c r="P1" s="47"/>
      <c r="Q1" s="47"/>
    </row>
    <row r="2" spans="1:17" ht="30" customHeight="1">
      <c r="A2" s="91" t="s">
        <v>69</v>
      </c>
      <c r="B2" s="91"/>
      <c r="C2" s="91"/>
      <c r="D2" s="21"/>
      <c r="E2" s="21"/>
      <c r="F2" s="21"/>
      <c r="G2" s="21"/>
      <c r="H2" s="70"/>
      <c r="I2" s="100"/>
      <c r="J2" s="100"/>
      <c r="K2" s="100"/>
      <c r="L2" s="100"/>
      <c r="M2" s="100"/>
      <c r="N2" s="48"/>
      <c r="O2" s="48"/>
      <c r="P2" s="48"/>
      <c r="Q2" s="48"/>
    </row>
    <row r="3" spans="1:17">
      <c r="A3" s="114" t="s">
        <v>102</v>
      </c>
      <c r="B3" s="114"/>
      <c r="C3" s="114"/>
      <c r="D3" s="21"/>
      <c r="E3" s="21"/>
      <c r="F3" s="21"/>
      <c r="G3" s="21"/>
      <c r="H3" s="70"/>
      <c r="I3" s="100" t="s">
        <v>68</v>
      </c>
      <c r="J3" s="100"/>
      <c r="K3" s="100"/>
      <c r="L3" s="100"/>
      <c r="M3" s="21"/>
      <c r="N3" s="21"/>
      <c r="O3" s="48"/>
      <c r="P3" s="48"/>
      <c r="Q3" s="48"/>
    </row>
    <row r="4" spans="1:17">
      <c r="A4" s="21"/>
      <c r="B4" s="21"/>
      <c r="C4" s="21"/>
      <c r="D4" s="100" t="s">
        <v>0</v>
      </c>
      <c r="E4" s="100"/>
      <c r="F4" s="100"/>
      <c r="G4" s="100"/>
      <c r="H4" s="70"/>
      <c r="I4" s="64"/>
      <c r="J4" s="22"/>
      <c r="K4" s="23"/>
      <c r="L4" s="21"/>
      <c r="M4" s="21"/>
      <c r="N4" s="21"/>
      <c r="O4" s="48"/>
      <c r="P4" s="48"/>
      <c r="Q4" s="48"/>
    </row>
    <row r="5" spans="1:17">
      <c r="A5" s="21"/>
      <c r="B5" s="21"/>
      <c r="C5" s="21"/>
      <c r="D5" s="21"/>
      <c r="E5" s="21"/>
      <c r="F5" s="21"/>
      <c r="G5" s="21"/>
      <c r="H5" s="70"/>
      <c r="I5" s="65"/>
      <c r="J5" s="21"/>
      <c r="K5" s="21"/>
      <c r="L5" s="21"/>
      <c r="M5" s="21"/>
      <c r="N5" s="21"/>
      <c r="O5" s="48"/>
      <c r="P5" s="48"/>
      <c r="Q5" s="48"/>
    </row>
    <row r="6" spans="1:17">
      <c r="A6" s="94" t="s">
        <v>1</v>
      </c>
      <c r="B6" s="94" t="s">
        <v>2</v>
      </c>
      <c r="C6" s="94"/>
      <c r="D6" s="95" t="s">
        <v>3</v>
      </c>
      <c r="E6" s="95"/>
      <c r="F6" s="94" t="s">
        <v>4</v>
      </c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</row>
    <row r="7" spans="1:17">
      <c r="A7" s="94"/>
      <c r="B7" s="94"/>
      <c r="C7" s="94"/>
      <c r="D7" s="95"/>
      <c r="E7" s="95"/>
      <c r="F7" s="99" t="s">
        <v>5</v>
      </c>
      <c r="G7" s="99"/>
      <c r="H7" s="99"/>
      <c r="I7" s="99"/>
      <c r="J7" s="99"/>
      <c r="K7" s="99"/>
      <c r="L7" s="99"/>
      <c r="M7" s="94" t="s">
        <v>6</v>
      </c>
      <c r="N7" s="94"/>
      <c r="O7" s="94"/>
      <c r="P7" s="94"/>
      <c r="Q7" s="94"/>
    </row>
    <row r="8" spans="1:17" ht="21" customHeight="1">
      <c r="A8" s="94"/>
      <c r="B8" s="94"/>
      <c r="C8" s="94"/>
      <c r="D8" s="95" t="s">
        <v>7</v>
      </c>
      <c r="E8" s="95" t="s">
        <v>8</v>
      </c>
      <c r="F8" s="99" t="s">
        <v>9</v>
      </c>
      <c r="G8" s="99" t="s">
        <v>10</v>
      </c>
      <c r="H8" s="99" t="s">
        <v>101</v>
      </c>
      <c r="I8" s="99" t="s">
        <v>11</v>
      </c>
      <c r="J8" s="99" t="s">
        <v>12</v>
      </c>
      <c r="K8" s="99" t="s">
        <v>13</v>
      </c>
      <c r="L8" s="99"/>
      <c r="M8" s="94" t="s">
        <v>14</v>
      </c>
      <c r="N8" s="94" t="s">
        <v>15</v>
      </c>
      <c r="O8" s="94" t="s">
        <v>16</v>
      </c>
      <c r="P8" s="94" t="s">
        <v>17</v>
      </c>
      <c r="Q8" s="94" t="s">
        <v>18</v>
      </c>
    </row>
    <row r="9" spans="1:17" ht="34.950000000000003" customHeight="1">
      <c r="A9" s="94"/>
      <c r="B9" s="94"/>
      <c r="C9" s="94"/>
      <c r="D9" s="95"/>
      <c r="E9" s="95"/>
      <c r="F9" s="99"/>
      <c r="G9" s="99"/>
      <c r="H9" s="99"/>
      <c r="I9" s="99"/>
      <c r="J9" s="99"/>
      <c r="K9" s="24" t="s">
        <v>19</v>
      </c>
      <c r="L9" s="24" t="s">
        <v>20</v>
      </c>
      <c r="M9" s="94"/>
      <c r="N9" s="94"/>
      <c r="O9" s="94"/>
      <c r="P9" s="94"/>
      <c r="Q9" s="94"/>
    </row>
    <row r="10" spans="1:17">
      <c r="A10" s="25">
        <v>0</v>
      </c>
      <c r="B10" s="92" t="s">
        <v>65</v>
      </c>
      <c r="C10" s="93"/>
      <c r="D10" s="26">
        <f>SUM(F10:I10)</f>
        <v>5</v>
      </c>
      <c r="E10" s="26">
        <v>0</v>
      </c>
      <c r="F10" s="27">
        <v>5</v>
      </c>
      <c r="G10" s="27">
        <v>0</v>
      </c>
      <c r="H10" s="27"/>
      <c r="I10" s="27">
        <v>0</v>
      </c>
      <c r="J10" s="27">
        <v>0</v>
      </c>
      <c r="K10" s="27"/>
      <c r="L10" s="27" t="s">
        <v>67</v>
      </c>
      <c r="M10" s="25"/>
      <c r="N10" s="25"/>
      <c r="O10" s="25"/>
      <c r="P10" s="25"/>
      <c r="Q10" s="25"/>
    </row>
    <row r="11" spans="1:17">
      <c r="A11" s="105" t="s">
        <v>81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7">
      <c r="A12" s="28">
        <v>1</v>
      </c>
      <c r="B12" s="108" t="s">
        <v>27</v>
      </c>
      <c r="C12" s="108"/>
      <c r="D12" s="29">
        <f>SUM(F12:I12)</f>
        <v>85</v>
      </c>
      <c r="E12" s="26">
        <f>J12+N12+P12</f>
        <v>3</v>
      </c>
      <c r="F12" s="31">
        <v>25</v>
      </c>
      <c r="G12" s="31">
        <v>30</v>
      </c>
      <c r="H12" s="72"/>
      <c r="I12" s="66">
        <v>30</v>
      </c>
      <c r="J12" s="28">
        <v>3</v>
      </c>
      <c r="K12" s="31" t="s">
        <v>22</v>
      </c>
      <c r="L12" s="28"/>
      <c r="M12" s="32"/>
      <c r="N12" s="33"/>
      <c r="O12" s="32"/>
      <c r="P12" s="34"/>
      <c r="Q12" s="32"/>
    </row>
    <row r="13" spans="1:17">
      <c r="A13" s="28">
        <v>2</v>
      </c>
      <c r="B13" s="108" t="s">
        <v>28</v>
      </c>
      <c r="C13" s="108"/>
      <c r="D13" s="29">
        <f>SUM(F13:I13)</f>
        <v>80</v>
      </c>
      <c r="E13" s="26">
        <f t="shared" ref="E13:E15" si="0">J13+N13+P13</f>
        <v>3</v>
      </c>
      <c r="F13" s="28">
        <v>25</v>
      </c>
      <c r="G13" s="28">
        <v>30</v>
      </c>
      <c r="H13" s="71"/>
      <c r="I13" s="66">
        <v>25</v>
      </c>
      <c r="J13" s="28">
        <v>3</v>
      </c>
      <c r="K13" s="35" t="s">
        <v>22</v>
      </c>
      <c r="L13" s="28"/>
      <c r="M13" s="34"/>
      <c r="N13" s="36"/>
      <c r="O13" s="34"/>
      <c r="P13" s="34"/>
      <c r="Q13" s="34"/>
    </row>
    <row r="14" spans="1:17" ht="19.5" customHeight="1">
      <c r="A14" s="61">
        <v>3</v>
      </c>
      <c r="B14" s="115" t="s">
        <v>31</v>
      </c>
      <c r="C14" s="116"/>
      <c r="D14" s="29">
        <f>SUM(F14:I14)</f>
        <v>60</v>
      </c>
      <c r="E14" s="26">
        <f t="shared" si="0"/>
        <v>3</v>
      </c>
      <c r="F14" s="28">
        <v>20</v>
      </c>
      <c r="G14" s="28">
        <v>20</v>
      </c>
      <c r="H14" s="71"/>
      <c r="I14" s="66">
        <v>20</v>
      </c>
      <c r="J14" s="28">
        <v>3</v>
      </c>
      <c r="K14" s="35"/>
      <c r="L14" s="28" t="s">
        <v>30</v>
      </c>
      <c r="M14" s="34"/>
      <c r="N14" s="36"/>
      <c r="O14" s="34"/>
      <c r="P14" s="34"/>
      <c r="Q14" s="34"/>
    </row>
    <row r="15" spans="1:17" ht="19.95" customHeight="1">
      <c r="A15" s="62">
        <v>4</v>
      </c>
      <c r="B15" s="112" t="s">
        <v>29</v>
      </c>
      <c r="C15" s="113"/>
      <c r="D15" s="37">
        <f>SUM(F15:I15)</f>
        <v>60</v>
      </c>
      <c r="E15" s="26">
        <f t="shared" si="0"/>
        <v>2</v>
      </c>
      <c r="F15" s="38">
        <v>25</v>
      </c>
      <c r="G15" s="38">
        <v>20</v>
      </c>
      <c r="H15" s="74"/>
      <c r="I15" s="67">
        <v>15</v>
      </c>
      <c r="J15" s="39">
        <v>2</v>
      </c>
      <c r="K15" s="35"/>
      <c r="L15" s="38" t="s">
        <v>30</v>
      </c>
      <c r="M15" s="40"/>
      <c r="N15" s="41"/>
      <c r="O15" s="40"/>
      <c r="P15" s="41"/>
      <c r="Q15" s="40"/>
    </row>
    <row r="16" spans="1:17" s="20" customFormat="1">
      <c r="A16" s="109" t="s">
        <v>23</v>
      </c>
      <c r="B16" s="110"/>
      <c r="C16" s="110"/>
      <c r="D16" s="58">
        <f t="shared" ref="D16:P16" si="1">SUM(D12:D15)</f>
        <v>285</v>
      </c>
      <c r="E16" s="82">
        <f t="shared" si="1"/>
        <v>11</v>
      </c>
      <c r="F16" s="82">
        <f t="shared" si="1"/>
        <v>95</v>
      </c>
      <c r="G16" s="82">
        <f t="shared" si="1"/>
        <v>100</v>
      </c>
      <c r="H16" s="82">
        <f t="shared" si="1"/>
        <v>0</v>
      </c>
      <c r="I16" s="82">
        <f t="shared" si="1"/>
        <v>90</v>
      </c>
      <c r="J16" s="82">
        <f t="shared" si="1"/>
        <v>11</v>
      </c>
      <c r="K16" s="82"/>
      <c r="L16" s="82"/>
      <c r="M16" s="82">
        <f t="shared" si="1"/>
        <v>0</v>
      </c>
      <c r="N16" s="82">
        <f t="shared" si="1"/>
        <v>0</v>
      </c>
      <c r="O16" s="82">
        <f t="shared" si="1"/>
        <v>0</v>
      </c>
      <c r="P16" s="82">
        <f t="shared" si="1"/>
        <v>0</v>
      </c>
      <c r="Q16" s="51"/>
    </row>
    <row r="17" spans="1:17">
      <c r="A17" s="111" t="s">
        <v>82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</row>
    <row r="18" spans="1:17">
      <c r="A18" s="42">
        <v>5</v>
      </c>
      <c r="B18" s="98" t="s">
        <v>32</v>
      </c>
      <c r="C18" s="98"/>
      <c r="D18" s="29">
        <f t="shared" ref="D18:D23" si="2">SUM(F18:I18)</f>
        <v>30</v>
      </c>
      <c r="E18" s="26">
        <f t="shared" ref="E18:E23" si="3">J18+N18+P18</f>
        <v>1</v>
      </c>
      <c r="F18" s="84">
        <v>10</v>
      </c>
      <c r="G18" s="84">
        <v>10</v>
      </c>
      <c r="H18" s="84"/>
      <c r="I18" s="88">
        <v>10</v>
      </c>
      <c r="J18" s="28">
        <v>1</v>
      </c>
      <c r="K18" s="28"/>
      <c r="L18" s="31" t="s">
        <v>30</v>
      </c>
      <c r="M18" s="34"/>
      <c r="N18" s="34"/>
      <c r="O18" s="34"/>
      <c r="P18" s="34"/>
      <c r="Q18" s="32"/>
    </row>
    <row r="19" spans="1:17">
      <c r="A19" s="42">
        <v>6</v>
      </c>
      <c r="B19" s="117" t="s">
        <v>33</v>
      </c>
      <c r="C19" s="118"/>
      <c r="D19" s="29">
        <f t="shared" si="2"/>
        <v>30</v>
      </c>
      <c r="E19" s="26">
        <f t="shared" si="3"/>
        <v>1</v>
      </c>
      <c r="F19" s="84">
        <v>5</v>
      </c>
      <c r="G19" s="84">
        <v>10</v>
      </c>
      <c r="H19" s="84"/>
      <c r="I19" s="88">
        <v>15</v>
      </c>
      <c r="J19" s="28">
        <v>1</v>
      </c>
      <c r="K19" s="28"/>
      <c r="L19" s="31" t="s">
        <v>30</v>
      </c>
      <c r="M19" s="34"/>
      <c r="N19" s="34"/>
      <c r="O19" s="34"/>
      <c r="P19" s="34"/>
      <c r="Q19" s="32"/>
    </row>
    <row r="20" spans="1:17">
      <c r="A20" s="42">
        <v>7</v>
      </c>
      <c r="B20" s="117" t="s">
        <v>34</v>
      </c>
      <c r="C20" s="118"/>
      <c r="D20" s="29">
        <f t="shared" si="2"/>
        <v>30</v>
      </c>
      <c r="E20" s="26">
        <f t="shared" si="3"/>
        <v>1</v>
      </c>
      <c r="F20" s="84">
        <v>10</v>
      </c>
      <c r="G20" s="84">
        <v>10</v>
      </c>
      <c r="H20" s="84"/>
      <c r="I20" s="88">
        <v>10</v>
      </c>
      <c r="J20" s="28">
        <v>1</v>
      </c>
      <c r="K20" s="28"/>
      <c r="L20" s="31" t="s">
        <v>30</v>
      </c>
      <c r="M20" s="34"/>
      <c r="N20" s="34"/>
      <c r="O20" s="34"/>
      <c r="P20" s="34"/>
      <c r="Q20" s="32"/>
    </row>
    <row r="21" spans="1:17">
      <c r="A21" s="42">
        <v>8</v>
      </c>
      <c r="B21" s="98" t="s">
        <v>63</v>
      </c>
      <c r="C21" s="98"/>
      <c r="D21" s="29">
        <f t="shared" si="2"/>
        <v>30</v>
      </c>
      <c r="E21" s="26">
        <f t="shared" si="3"/>
        <v>1</v>
      </c>
      <c r="F21" s="84">
        <v>10</v>
      </c>
      <c r="G21" s="84">
        <v>10</v>
      </c>
      <c r="H21" s="84"/>
      <c r="I21" s="88">
        <v>10</v>
      </c>
      <c r="J21" s="28">
        <v>1</v>
      </c>
      <c r="K21" s="28"/>
      <c r="L21" s="31" t="s">
        <v>30</v>
      </c>
      <c r="M21" s="34"/>
      <c r="N21" s="34"/>
      <c r="O21" s="34"/>
      <c r="P21" s="34"/>
      <c r="Q21" s="32"/>
    </row>
    <row r="22" spans="1:17">
      <c r="A22" s="27">
        <v>9</v>
      </c>
      <c r="B22" s="96" t="s">
        <v>37</v>
      </c>
      <c r="C22" s="97"/>
      <c r="D22" s="26">
        <f t="shared" si="2"/>
        <v>45</v>
      </c>
      <c r="E22" s="26">
        <f t="shared" si="3"/>
        <v>2</v>
      </c>
      <c r="F22" s="27">
        <v>10</v>
      </c>
      <c r="G22" s="27">
        <v>10</v>
      </c>
      <c r="H22" s="27"/>
      <c r="I22" s="27">
        <v>25</v>
      </c>
      <c r="J22" s="27">
        <v>2</v>
      </c>
      <c r="K22" s="27"/>
      <c r="L22" s="27" t="s">
        <v>30</v>
      </c>
      <c r="M22" s="68"/>
      <c r="N22" s="68"/>
      <c r="O22" s="68"/>
      <c r="P22" s="68"/>
      <c r="Q22" s="68"/>
    </row>
    <row r="23" spans="1:17" ht="25.8" customHeight="1">
      <c r="A23" s="43">
        <v>10</v>
      </c>
      <c r="B23" s="96" t="s">
        <v>84</v>
      </c>
      <c r="C23" s="97"/>
      <c r="D23" s="26">
        <f t="shared" si="2"/>
        <v>30</v>
      </c>
      <c r="E23" s="26">
        <f t="shared" si="3"/>
        <v>1</v>
      </c>
      <c r="F23" s="43">
        <v>15</v>
      </c>
      <c r="G23" s="43"/>
      <c r="H23" s="43">
        <v>10</v>
      </c>
      <c r="I23" s="27">
        <v>5</v>
      </c>
      <c r="J23" s="43">
        <v>1</v>
      </c>
      <c r="K23" s="43"/>
      <c r="L23" s="27" t="s">
        <v>30</v>
      </c>
      <c r="M23" s="43"/>
      <c r="N23" s="43"/>
      <c r="O23" s="43"/>
      <c r="P23" s="43"/>
      <c r="Q23" s="43"/>
    </row>
    <row r="24" spans="1:17" s="20" customFormat="1">
      <c r="A24" s="103" t="s">
        <v>23</v>
      </c>
      <c r="B24" s="104"/>
      <c r="C24" s="104"/>
      <c r="D24" s="58">
        <f>SUM(D18:D23)</f>
        <v>195</v>
      </c>
      <c r="E24" s="82">
        <f t="shared" ref="E24:P24" si="4">SUM(E18:E23)</f>
        <v>7</v>
      </c>
      <c r="F24" s="82">
        <f t="shared" si="4"/>
        <v>60</v>
      </c>
      <c r="G24" s="82">
        <f t="shared" si="4"/>
        <v>50</v>
      </c>
      <c r="H24" s="82">
        <f t="shared" si="4"/>
        <v>10</v>
      </c>
      <c r="I24" s="82">
        <f t="shared" si="4"/>
        <v>75</v>
      </c>
      <c r="J24" s="82">
        <f t="shared" si="4"/>
        <v>7</v>
      </c>
      <c r="K24" s="82"/>
      <c r="L24" s="82"/>
      <c r="M24" s="82">
        <f t="shared" si="4"/>
        <v>0</v>
      </c>
      <c r="N24" s="82">
        <f t="shared" si="4"/>
        <v>0</v>
      </c>
      <c r="O24" s="82">
        <f t="shared" si="4"/>
        <v>0</v>
      </c>
      <c r="P24" s="82">
        <f t="shared" si="4"/>
        <v>0</v>
      </c>
      <c r="Q24" s="53"/>
    </row>
    <row r="25" spans="1:17">
      <c r="A25" s="99" t="s">
        <v>74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</row>
    <row r="26" spans="1:17" s="20" customFormat="1">
      <c r="A26" s="27">
        <v>11</v>
      </c>
      <c r="B26" s="96" t="s">
        <v>36</v>
      </c>
      <c r="C26" s="97"/>
      <c r="D26" s="26">
        <f>SUM(F26:I26)</f>
        <v>140</v>
      </c>
      <c r="E26" s="26">
        <f t="shared" ref="E26:E29" si="5">J26+N26+P26</f>
        <v>5</v>
      </c>
      <c r="F26" s="27">
        <v>15</v>
      </c>
      <c r="G26" s="27"/>
      <c r="H26" s="27">
        <v>100</v>
      </c>
      <c r="I26" s="27">
        <v>25</v>
      </c>
      <c r="J26" s="27">
        <v>5</v>
      </c>
      <c r="K26" s="27"/>
      <c r="L26" s="27" t="s">
        <v>30</v>
      </c>
      <c r="M26" s="68"/>
      <c r="N26" s="68"/>
      <c r="O26" s="68"/>
      <c r="P26" s="68"/>
      <c r="Q26" s="68"/>
    </row>
    <row r="27" spans="1:17" ht="16.95" customHeight="1">
      <c r="A27" s="83">
        <v>12</v>
      </c>
      <c r="B27" s="92" t="s">
        <v>45</v>
      </c>
      <c r="C27" s="93"/>
      <c r="D27" s="26">
        <f>SUM(F27:I27)+M27</f>
        <v>55</v>
      </c>
      <c r="E27" s="26">
        <f t="shared" si="5"/>
        <v>2</v>
      </c>
      <c r="F27" s="83">
        <v>10</v>
      </c>
      <c r="G27" s="83">
        <v>20</v>
      </c>
      <c r="H27" s="83"/>
      <c r="I27" s="27">
        <v>25</v>
      </c>
      <c r="J27" s="43">
        <v>2</v>
      </c>
      <c r="K27" s="83"/>
      <c r="L27" s="43" t="s">
        <v>30</v>
      </c>
      <c r="M27" s="83"/>
      <c r="N27" s="43"/>
      <c r="O27" s="83"/>
      <c r="P27" s="43"/>
      <c r="Q27" s="83"/>
    </row>
    <row r="28" spans="1:17">
      <c r="A28" s="25">
        <v>13</v>
      </c>
      <c r="B28" s="92" t="s">
        <v>38</v>
      </c>
      <c r="C28" s="93"/>
      <c r="D28" s="26">
        <f t="shared" ref="D28:D29" si="6">SUM(F28:I28)</f>
        <v>30</v>
      </c>
      <c r="E28" s="26">
        <f t="shared" si="5"/>
        <v>1</v>
      </c>
      <c r="F28" s="25">
        <v>10</v>
      </c>
      <c r="G28" s="25"/>
      <c r="H28" s="73">
        <v>10</v>
      </c>
      <c r="I28" s="27">
        <v>10</v>
      </c>
      <c r="J28" s="43">
        <v>1</v>
      </c>
      <c r="K28" s="25"/>
      <c r="L28" s="43" t="s">
        <v>30</v>
      </c>
      <c r="M28" s="44"/>
      <c r="N28" s="45"/>
      <c r="O28" s="44"/>
      <c r="P28" s="45"/>
      <c r="Q28" s="44"/>
    </row>
    <row r="29" spans="1:17">
      <c r="A29" s="25">
        <v>14</v>
      </c>
      <c r="B29" s="92" t="s">
        <v>39</v>
      </c>
      <c r="C29" s="93"/>
      <c r="D29" s="26">
        <f t="shared" si="6"/>
        <v>30</v>
      </c>
      <c r="E29" s="26">
        <f t="shared" si="5"/>
        <v>1</v>
      </c>
      <c r="F29" s="25">
        <v>10</v>
      </c>
      <c r="G29" s="25">
        <v>5</v>
      </c>
      <c r="H29" s="73"/>
      <c r="I29" s="27">
        <v>15</v>
      </c>
      <c r="J29" s="43">
        <v>1</v>
      </c>
      <c r="K29" s="25"/>
      <c r="L29" s="43" t="s">
        <v>30</v>
      </c>
      <c r="M29" s="44"/>
      <c r="N29" s="45"/>
      <c r="O29" s="44"/>
      <c r="P29" s="45"/>
      <c r="Q29" s="44"/>
    </row>
    <row r="30" spans="1:17" s="20" customFormat="1">
      <c r="A30" s="103" t="s">
        <v>23</v>
      </c>
      <c r="B30" s="104"/>
      <c r="C30" s="104"/>
      <c r="D30" s="53">
        <f>SUM(D26:D29)</f>
        <v>255</v>
      </c>
      <c r="E30" s="53">
        <f t="shared" ref="E30:J30" si="7">SUM(E26:E29)</f>
        <v>9</v>
      </c>
      <c r="F30" s="53">
        <f t="shared" si="7"/>
        <v>45</v>
      </c>
      <c r="G30" s="53">
        <f t="shared" si="7"/>
        <v>25</v>
      </c>
      <c r="H30" s="53">
        <f t="shared" si="7"/>
        <v>110</v>
      </c>
      <c r="I30" s="53">
        <f>SUM(I26:I29)</f>
        <v>75</v>
      </c>
      <c r="J30" s="53">
        <f t="shared" si="7"/>
        <v>9</v>
      </c>
      <c r="K30" s="53"/>
      <c r="L30" s="53"/>
      <c r="M30" s="53">
        <f>SUM(M26:M29)</f>
        <v>0</v>
      </c>
      <c r="N30" s="53">
        <f>SUM(N26:N29)</f>
        <v>0</v>
      </c>
      <c r="O30" s="53">
        <f>SUM(O26:O29)</f>
        <v>0</v>
      </c>
      <c r="P30" s="53">
        <f>SUM(P26:P29)</f>
        <v>0</v>
      </c>
      <c r="Q30" s="53"/>
    </row>
    <row r="31" spans="1:17">
      <c r="A31" s="101" t="s">
        <v>26</v>
      </c>
      <c r="B31" s="102"/>
      <c r="C31" s="102"/>
      <c r="D31" s="46">
        <f>D10+D16+D24+D30</f>
        <v>740</v>
      </c>
      <c r="E31" s="46">
        <f t="shared" ref="E31:J31" si="8">E10+E16+E24+E30</f>
        <v>27</v>
      </c>
      <c r="F31" s="46">
        <f t="shared" si="8"/>
        <v>205</v>
      </c>
      <c r="G31" s="46">
        <f t="shared" si="8"/>
        <v>175</v>
      </c>
      <c r="H31" s="46">
        <f t="shared" si="8"/>
        <v>120</v>
      </c>
      <c r="I31" s="46">
        <f t="shared" si="8"/>
        <v>240</v>
      </c>
      <c r="J31" s="46">
        <f t="shared" si="8"/>
        <v>27</v>
      </c>
      <c r="K31" s="46"/>
      <c r="L31" s="46"/>
      <c r="M31" s="46">
        <f>M10+M16+M24+M30</f>
        <v>0</v>
      </c>
      <c r="N31" s="46">
        <f>N10+N16+N24+N30</f>
        <v>0</v>
      </c>
      <c r="O31" s="46">
        <f>O10+O16+O24+O30</f>
        <v>0</v>
      </c>
      <c r="P31" s="46">
        <f>P10+P16+P24+P30</f>
        <v>0</v>
      </c>
      <c r="Q31" s="46"/>
    </row>
  </sheetData>
  <mergeCells count="47">
    <mergeCell ref="B23:C23"/>
    <mergeCell ref="B27:C27"/>
    <mergeCell ref="H8:H9"/>
    <mergeCell ref="B14:C14"/>
    <mergeCell ref="B20:C20"/>
    <mergeCell ref="E8:E9"/>
    <mergeCell ref="F8:F9"/>
    <mergeCell ref="B19:C19"/>
    <mergeCell ref="B10:C10"/>
    <mergeCell ref="A3:C3"/>
    <mergeCell ref="I3:L3"/>
    <mergeCell ref="D4:G4"/>
    <mergeCell ref="F6:Q6"/>
    <mergeCell ref="D6:E7"/>
    <mergeCell ref="F7:L7"/>
    <mergeCell ref="A31:C31"/>
    <mergeCell ref="A6:A9"/>
    <mergeCell ref="A30:C30"/>
    <mergeCell ref="A11:Q11"/>
    <mergeCell ref="B12:C12"/>
    <mergeCell ref="B13:C13"/>
    <mergeCell ref="A16:C16"/>
    <mergeCell ref="A17:Q17"/>
    <mergeCell ref="B18:C18"/>
    <mergeCell ref="A24:C24"/>
    <mergeCell ref="A25:Q25"/>
    <mergeCell ref="B26:C26"/>
    <mergeCell ref="Q8:Q9"/>
    <mergeCell ref="M8:M9"/>
    <mergeCell ref="B15:C15"/>
    <mergeCell ref="K8:L8"/>
    <mergeCell ref="A1:C1"/>
    <mergeCell ref="A2:C2"/>
    <mergeCell ref="B29:C29"/>
    <mergeCell ref="M7:Q7"/>
    <mergeCell ref="D8:D9"/>
    <mergeCell ref="N8:N9"/>
    <mergeCell ref="O8:O9"/>
    <mergeCell ref="P8:P9"/>
    <mergeCell ref="B22:C22"/>
    <mergeCell ref="B28:C28"/>
    <mergeCell ref="B21:C21"/>
    <mergeCell ref="G8:G9"/>
    <mergeCell ref="I8:I9"/>
    <mergeCell ref="J8:J9"/>
    <mergeCell ref="B6:C9"/>
    <mergeCell ref="I2:M2"/>
  </mergeCells>
  <pageMargins left="0.7" right="0.7" top="0.75" bottom="0.75" header="0.3" footer="0.3"/>
  <pageSetup paperSize="9" scale="72" orientation="landscape" r:id="rId1"/>
  <ignoredErrors>
    <ignoredError sqref="D10 D12:D15 D18:D23 D26 D28:D2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zoomScaleNormal="100" workbookViewId="0">
      <selection activeCell="H4" sqref="H4"/>
    </sheetView>
  </sheetViews>
  <sheetFormatPr defaultRowHeight="14.4"/>
  <cols>
    <col min="1" max="1" width="6" customWidth="1"/>
    <col min="2" max="2" width="11" customWidth="1"/>
    <col min="3" max="3" width="23.109375" customWidth="1"/>
    <col min="7" max="7" width="9.6640625" customWidth="1"/>
    <col min="8" max="8" width="11.6640625" customWidth="1"/>
    <col min="9" max="9" width="12.88671875" style="20" customWidth="1"/>
    <col min="10" max="10" width="10.33203125" customWidth="1"/>
    <col min="11" max="11" width="10.6640625" customWidth="1"/>
    <col min="12" max="12" width="8.33203125" customWidth="1"/>
    <col min="14" max="14" width="9.6640625" customWidth="1"/>
    <col min="16" max="16" width="9.5546875" customWidth="1"/>
    <col min="17" max="17" width="11.33203125" customWidth="1"/>
  </cols>
  <sheetData>
    <row r="1" spans="1:17" ht="27" customHeight="1">
      <c r="A1" s="90" t="s">
        <v>103</v>
      </c>
      <c r="B1" s="90"/>
      <c r="C1" s="90"/>
      <c r="D1" s="90"/>
      <c r="E1" s="47"/>
      <c r="F1" s="47"/>
      <c r="G1" s="47"/>
      <c r="H1" s="47"/>
      <c r="I1" s="63"/>
      <c r="J1" s="47"/>
      <c r="K1" s="47"/>
      <c r="L1" s="47"/>
      <c r="M1" s="47"/>
      <c r="N1" s="47"/>
      <c r="O1" s="47"/>
      <c r="P1" s="47"/>
      <c r="Q1" s="47"/>
    </row>
    <row r="2" spans="1:17" ht="24" customHeight="1">
      <c r="A2" s="120" t="s">
        <v>69</v>
      </c>
      <c r="B2" s="120"/>
      <c r="C2" s="120"/>
      <c r="D2" s="49"/>
      <c r="E2" s="21"/>
      <c r="F2" s="21"/>
      <c r="G2" s="21"/>
      <c r="H2" s="77"/>
      <c r="I2" s="100"/>
      <c r="J2" s="100"/>
      <c r="K2" s="100"/>
      <c r="L2" s="100"/>
      <c r="M2" s="100"/>
      <c r="N2" s="48"/>
      <c r="O2" s="48"/>
      <c r="P2" s="48"/>
      <c r="Q2" s="48"/>
    </row>
    <row r="3" spans="1:17">
      <c r="A3" s="120" t="s">
        <v>83</v>
      </c>
      <c r="B3" s="120"/>
      <c r="C3" s="120"/>
      <c r="D3" s="49"/>
      <c r="E3" s="21"/>
      <c r="F3" s="21"/>
      <c r="G3" s="21"/>
      <c r="H3" s="77"/>
      <c r="I3" s="100" t="s">
        <v>68</v>
      </c>
      <c r="J3" s="100"/>
      <c r="K3" s="100"/>
      <c r="L3" s="100"/>
      <c r="M3" s="21"/>
      <c r="N3" s="21"/>
      <c r="O3" s="48"/>
      <c r="P3" s="48"/>
      <c r="Q3" s="48"/>
    </row>
    <row r="4" spans="1:17">
      <c r="A4" s="21"/>
      <c r="B4" s="21"/>
      <c r="C4" s="21"/>
      <c r="D4" s="100" t="s">
        <v>0</v>
      </c>
      <c r="E4" s="100"/>
      <c r="F4" s="100"/>
      <c r="G4" s="100"/>
      <c r="H4" s="77"/>
      <c r="I4" s="64"/>
      <c r="J4" s="22"/>
      <c r="K4" s="23"/>
      <c r="L4" s="21"/>
      <c r="M4" s="21"/>
      <c r="N4" s="21"/>
      <c r="O4" s="48"/>
      <c r="P4" s="48"/>
      <c r="Q4" s="48"/>
    </row>
    <row r="5" spans="1:17">
      <c r="A5" s="21"/>
      <c r="B5" s="21"/>
      <c r="C5" s="21"/>
      <c r="D5" s="21"/>
      <c r="E5" s="21"/>
      <c r="F5" s="21"/>
      <c r="G5" s="21"/>
      <c r="H5" s="77"/>
      <c r="I5" s="65"/>
      <c r="J5" s="21"/>
      <c r="K5" s="21"/>
      <c r="L5" s="21"/>
      <c r="M5" s="21"/>
      <c r="N5" s="21"/>
      <c r="O5" s="48"/>
      <c r="P5" s="48"/>
      <c r="Q5" s="48"/>
    </row>
    <row r="6" spans="1:17">
      <c r="A6" s="94" t="s">
        <v>1</v>
      </c>
      <c r="B6" s="94" t="s">
        <v>2</v>
      </c>
      <c r="C6" s="94"/>
      <c r="D6" s="95" t="s">
        <v>3</v>
      </c>
      <c r="E6" s="95"/>
      <c r="F6" s="94" t="s">
        <v>48</v>
      </c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</row>
    <row r="7" spans="1:17">
      <c r="A7" s="94"/>
      <c r="B7" s="94"/>
      <c r="C7" s="94"/>
      <c r="D7" s="95"/>
      <c r="E7" s="95"/>
      <c r="F7" s="99" t="s">
        <v>5</v>
      </c>
      <c r="G7" s="99"/>
      <c r="H7" s="99"/>
      <c r="I7" s="99"/>
      <c r="J7" s="99"/>
      <c r="K7" s="99"/>
      <c r="L7" s="99"/>
      <c r="M7" s="94" t="s">
        <v>6</v>
      </c>
      <c r="N7" s="94"/>
      <c r="O7" s="94"/>
      <c r="P7" s="94"/>
      <c r="Q7" s="94"/>
    </row>
    <row r="8" spans="1:17" ht="26.4" customHeight="1">
      <c r="A8" s="94"/>
      <c r="B8" s="94"/>
      <c r="C8" s="94"/>
      <c r="D8" s="95" t="s">
        <v>7</v>
      </c>
      <c r="E8" s="95" t="s">
        <v>8</v>
      </c>
      <c r="F8" s="99" t="s">
        <v>9</v>
      </c>
      <c r="G8" s="99" t="s">
        <v>10</v>
      </c>
      <c r="H8" s="132" t="s">
        <v>101</v>
      </c>
      <c r="I8" s="99" t="s">
        <v>11</v>
      </c>
      <c r="J8" s="99" t="s">
        <v>12</v>
      </c>
      <c r="K8" s="99" t="s">
        <v>13</v>
      </c>
      <c r="L8" s="99"/>
      <c r="M8" s="94" t="s">
        <v>14</v>
      </c>
      <c r="N8" s="94" t="s">
        <v>15</v>
      </c>
      <c r="O8" s="94" t="s">
        <v>16</v>
      </c>
      <c r="P8" s="94" t="s">
        <v>17</v>
      </c>
      <c r="Q8" s="94" t="s">
        <v>18</v>
      </c>
    </row>
    <row r="9" spans="1:17" ht="37.799999999999997">
      <c r="A9" s="94"/>
      <c r="B9" s="94"/>
      <c r="C9" s="94"/>
      <c r="D9" s="95"/>
      <c r="E9" s="95"/>
      <c r="F9" s="99"/>
      <c r="G9" s="99"/>
      <c r="H9" s="133"/>
      <c r="I9" s="99"/>
      <c r="J9" s="99"/>
      <c r="K9" s="24" t="s">
        <v>19</v>
      </c>
      <c r="L9" s="24" t="s">
        <v>20</v>
      </c>
      <c r="M9" s="94"/>
      <c r="N9" s="94"/>
      <c r="O9" s="94"/>
      <c r="P9" s="94"/>
      <c r="Q9" s="94"/>
    </row>
    <row r="10" spans="1:17">
      <c r="A10" s="122" t="s">
        <v>21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4"/>
    </row>
    <row r="11" spans="1:17" s="20" customFormat="1">
      <c r="A11" s="66">
        <v>15</v>
      </c>
      <c r="B11" s="121" t="s">
        <v>40</v>
      </c>
      <c r="C11" s="121"/>
      <c r="D11" s="66">
        <v>30</v>
      </c>
      <c r="E11" s="66">
        <v>0</v>
      </c>
      <c r="F11" s="66"/>
      <c r="G11" s="66">
        <v>30</v>
      </c>
      <c r="H11" s="79"/>
      <c r="I11" s="66"/>
      <c r="J11" s="66"/>
      <c r="K11" s="66"/>
      <c r="L11" s="66" t="s">
        <v>41</v>
      </c>
      <c r="M11" s="66">
        <v>0</v>
      </c>
      <c r="N11" s="66"/>
      <c r="O11" s="66"/>
      <c r="P11" s="66"/>
      <c r="Q11" s="66"/>
    </row>
    <row r="12" spans="1:17">
      <c r="A12" s="109" t="s">
        <v>23</v>
      </c>
      <c r="B12" s="110"/>
      <c r="C12" s="138"/>
      <c r="D12" s="50">
        <f>D11</f>
        <v>30</v>
      </c>
      <c r="E12" s="50">
        <f t="shared" ref="E12:J12" si="0">E11</f>
        <v>0</v>
      </c>
      <c r="F12" s="50">
        <f t="shared" si="0"/>
        <v>0</v>
      </c>
      <c r="G12" s="50">
        <f t="shared" si="0"/>
        <v>30</v>
      </c>
      <c r="H12" s="50">
        <f t="shared" si="0"/>
        <v>0</v>
      </c>
      <c r="I12" s="50">
        <f t="shared" si="0"/>
        <v>0</v>
      </c>
      <c r="J12" s="50">
        <f t="shared" si="0"/>
        <v>0</v>
      </c>
      <c r="K12" s="51"/>
      <c r="L12" s="51"/>
      <c r="M12" s="50">
        <f t="shared" ref="M12" si="1">M11</f>
        <v>0</v>
      </c>
      <c r="N12" s="50">
        <f t="shared" ref="N12" si="2">N11</f>
        <v>0</v>
      </c>
      <c r="O12" s="50">
        <f t="shared" ref="O12" si="3">O11</f>
        <v>0</v>
      </c>
      <c r="P12" s="50">
        <f t="shared" ref="P12" si="4">P11</f>
        <v>0</v>
      </c>
      <c r="Q12" s="51"/>
    </row>
    <row r="13" spans="1:17">
      <c r="A13" s="105" t="s">
        <v>81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7"/>
    </row>
    <row r="14" spans="1:17">
      <c r="A14" s="28">
        <v>16</v>
      </c>
      <c r="B14" s="108" t="s">
        <v>64</v>
      </c>
      <c r="C14" s="108"/>
      <c r="D14" s="29">
        <f>SUM(F14:I14)</f>
        <v>55</v>
      </c>
      <c r="E14" s="30">
        <f>J14+N14+Q14</f>
        <v>2</v>
      </c>
      <c r="F14" s="31">
        <v>20</v>
      </c>
      <c r="G14" s="31">
        <v>15</v>
      </c>
      <c r="H14" s="76"/>
      <c r="I14" s="66">
        <v>20</v>
      </c>
      <c r="J14" s="28">
        <v>2</v>
      </c>
      <c r="K14" s="31"/>
      <c r="L14" s="28" t="s">
        <v>30</v>
      </c>
      <c r="M14" s="31"/>
      <c r="N14" s="33"/>
      <c r="O14" s="31"/>
      <c r="P14" s="28"/>
      <c r="Q14" s="31"/>
    </row>
    <row r="15" spans="1:17">
      <c r="A15" s="28">
        <v>17</v>
      </c>
      <c r="B15" s="108" t="s">
        <v>42</v>
      </c>
      <c r="C15" s="108"/>
      <c r="D15" s="29">
        <f>SUM(F15:I15)</f>
        <v>50</v>
      </c>
      <c r="E15" s="30">
        <f t="shared" ref="E15:E17" si="5">J15+N15+Q15</f>
        <v>2</v>
      </c>
      <c r="F15" s="28">
        <v>20</v>
      </c>
      <c r="G15" s="28">
        <v>15</v>
      </c>
      <c r="H15" s="78"/>
      <c r="I15" s="66">
        <v>15</v>
      </c>
      <c r="J15" s="28">
        <v>2</v>
      </c>
      <c r="K15" s="35"/>
      <c r="L15" s="28" t="s">
        <v>30</v>
      </c>
      <c r="M15" s="28"/>
      <c r="N15" s="52"/>
      <c r="O15" s="28"/>
      <c r="P15" s="28"/>
      <c r="Q15" s="28"/>
    </row>
    <row r="16" spans="1:17">
      <c r="A16" s="28">
        <v>18</v>
      </c>
      <c r="B16" s="139" t="s">
        <v>43</v>
      </c>
      <c r="C16" s="139"/>
      <c r="D16" s="29">
        <f>SUM(F16:I16)</f>
        <v>80</v>
      </c>
      <c r="E16" s="30">
        <f t="shared" si="5"/>
        <v>3</v>
      </c>
      <c r="F16" s="38">
        <v>30</v>
      </c>
      <c r="G16" s="38">
        <v>30</v>
      </c>
      <c r="H16" s="81"/>
      <c r="I16" s="67">
        <v>20</v>
      </c>
      <c r="J16" s="39">
        <v>3</v>
      </c>
      <c r="K16" s="35" t="s">
        <v>22</v>
      </c>
      <c r="L16" s="38"/>
      <c r="M16" s="38"/>
      <c r="N16" s="39"/>
      <c r="O16" s="38"/>
      <c r="P16" s="39"/>
      <c r="Q16" s="38"/>
    </row>
    <row r="17" spans="1:17">
      <c r="A17" s="28">
        <v>19</v>
      </c>
      <c r="B17" s="139" t="s">
        <v>50</v>
      </c>
      <c r="C17" s="139"/>
      <c r="D17" s="29">
        <f>SUM(F17:I17)</f>
        <v>30</v>
      </c>
      <c r="E17" s="30">
        <f t="shared" si="5"/>
        <v>2</v>
      </c>
      <c r="F17" s="38">
        <v>15</v>
      </c>
      <c r="G17" s="38">
        <v>15</v>
      </c>
      <c r="H17" s="81"/>
      <c r="I17" s="67"/>
      <c r="J17" s="39">
        <v>2</v>
      </c>
      <c r="K17" s="35"/>
      <c r="L17" s="38" t="s">
        <v>30</v>
      </c>
      <c r="M17" s="38"/>
      <c r="N17" s="39"/>
      <c r="O17" s="38"/>
      <c r="P17" s="39"/>
      <c r="Q17" s="38"/>
    </row>
    <row r="18" spans="1:17">
      <c r="A18" s="109" t="s">
        <v>23</v>
      </c>
      <c r="B18" s="110"/>
      <c r="C18" s="110"/>
      <c r="D18" s="53">
        <f t="shared" ref="D18:J18" si="6">SUM(D14:D17)</f>
        <v>215</v>
      </c>
      <c r="E18" s="53">
        <f t="shared" si="6"/>
        <v>9</v>
      </c>
      <c r="F18" s="53">
        <f t="shared" si="6"/>
        <v>85</v>
      </c>
      <c r="G18" s="53">
        <f t="shared" si="6"/>
        <v>75</v>
      </c>
      <c r="H18" s="53">
        <f t="shared" si="6"/>
        <v>0</v>
      </c>
      <c r="I18" s="53">
        <f t="shared" si="6"/>
        <v>55</v>
      </c>
      <c r="J18" s="53">
        <f t="shared" si="6"/>
        <v>9</v>
      </c>
      <c r="K18" s="53"/>
      <c r="L18" s="51"/>
      <c r="M18" s="53">
        <f>SUM(M14:M17)</f>
        <v>0</v>
      </c>
      <c r="N18" s="53">
        <f t="shared" ref="N18:P18" si="7">SUM(N14:N17)</f>
        <v>0</v>
      </c>
      <c r="O18" s="53">
        <f t="shared" si="7"/>
        <v>0</v>
      </c>
      <c r="P18" s="53">
        <f t="shared" si="7"/>
        <v>0</v>
      </c>
      <c r="Q18" s="51"/>
    </row>
    <row r="19" spans="1:17">
      <c r="A19" s="111" t="s">
        <v>82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</row>
    <row r="20" spans="1:17">
      <c r="A20" s="25">
        <v>20</v>
      </c>
      <c r="B20" s="98" t="s">
        <v>35</v>
      </c>
      <c r="C20" s="98"/>
      <c r="D20" s="29">
        <f>SUM(F20:I20)</f>
        <v>30</v>
      </c>
      <c r="E20" s="30">
        <f>J20+N20+Q20</f>
        <v>1</v>
      </c>
      <c r="F20" s="31">
        <v>10</v>
      </c>
      <c r="G20" s="31">
        <v>10</v>
      </c>
      <c r="H20" s="76"/>
      <c r="I20" s="88">
        <v>10</v>
      </c>
      <c r="J20" s="28">
        <v>1</v>
      </c>
      <c r="K20" s="28"/>
      <c r="L20" s="31" t="s">
        <v>30</v>
      </c>
      <c r="M20" s="28"/>
      <c r="N20" s="28"/>
      <c r="O20" s="28"/>
      <c r="P20" s="28"/>
      <c r="Q20" s="31"/>
    </row>
    <row r="21" spans="1:17">
      <c r="A21" s="25">
        <v>21</v>
      </c>
      <c r="B21" s="98" t="s">
        <v>44</v>
      </c>
      <c r="C21" s="98"/>
      <c r="D21" s="29">
        <f>SUM(F21:I21)</f>
        <v>30</v>
      </c>
      <c r="E21" s="30">
        <f>J21+N21+Q21</f>
        <v>2</v>
      </c>
      <c r="F21" s="31"/>
      <c r="G21" s="31">
        <v>30</v>
      </c>
      <c r="H21" s="76"/>
      <c r="I21" s="66"/>
      <c r="J21" s="28">
        <v>2</v>
      </c>
      <c r="K21" s="28"/>
      <c r="L21" s="31" t="s">
        <v>30</v>
      </c>
      <c r="M21" s="28"/>
      <c r="N21" s="28"/>
      <c r="O21" s="28"/>
      <c r="P21" s="28"/>
      <c r="Q21" s="31"/>
    </row>
    <row r="22" spans="1:17">
      <c r="A22" s="103" t="s">
        <v>23</v>
      </c>
      <c r="B22" s="104"/>
      <c r="C22" s="104"/>
      <c r="D22" s="53">
        <f>SUM(D20:D21)</f>
        <v>60</v>
      </c>
      <c r="E22" s="53">
        <f t="shared" ref="E22:J22" si="8">SUM(E20:E21)</f>
        <v>3</v>
      </c>
      <c r="F22" s="53">
        <f t="shared" si="8"/>
        <v>10</v>
      </c>
      <c r="G22" s="53">
        <f t="shared" si="8"/>
        <v>40</v>
      </c>
      <c r="H22" s="53">
        <f t="shared" si="8"/>
        <v>0</v>
      </c>
      <c r="I22" s="53">
        <f t="shared" si="8"/>
        <v>10</v>
      </c>
      <c r="J22" s="53">
        <f t="shared" si="8"/>
        <v>3</v>
      </c>
      <c r="K22" s="53"/>
      <c r="L22" s="53"/>
      <c r="M22" s="53">
        <f>SUM(M20:M20)</f>
        <v>0</v>
      </c>
      <c r="N22" s="53">
        <f t="shared" ref="N22:P22" si="9">SUM(N20:N20)</f>
        <v>0</v>
      </c>
      <c r="O22" s="53">
        <f t="shared" si="9"/>
        <v>0</v>
      </c>
      <c r="P22" s="53">
        <f t="shared" si="9"/>
        <v>0</v>
      </c>
      <c r="Q22" s="53"/>
    </row>
    <row r="23" spans="1:17">
      <c r="A23" s="99" t="s">
        <v>24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</row>
    <row r="24" spans="1:17" s="20" customFormat="1">
      <c r="A24" s="27">
        <v>22</v>
      </c>
      <c r="B24" s="96" t="s">
        <v>36</v>
      </c>
      <c r="C24" s="97"/>
      <c r="D24" s="26">
        <f>SUM(F24:I24)+M24+O24</f>
        <v>380</v>
      </c>
      <c r="E24" s="26">
        <f>J24+N24+P24</f>
        <v>13</v>
      </c>
      <c r="F24" s="27">
        <v>15</v>
      </c>
      <c r="G24" s="27"/>
      <c r="H24" s="27">
        <v>100</v>
      </c>
      <c r="I24" s="27">
        <v>25</v>
      </c>
      <c r="J24" s="27">
        <v>5</v>
      </c>
      <c r="K24" s="27" t="s">
        <v>22</v>
      </c>
      <c r="L24" s="27"/>
      <c r="M24" s="27">
        <v>120</v>
      </c>
      <c r="N24" s="27">
        <v>4</v>
      </c>
      <c r="O24" s="27">
        <v>120</v>
      </c>
      <c r="P24" s="27">
        <v>4</v>
      </c>
      <c r="Q24" s="27" t="s">
        <v>30</v>
      </c>
    </row>
    <row r="25" spans="1:17" ht="16.95" customHeight="1">
      <c r="A25" s="25">
        <v>23</v>
      </c>
      <c r="B25" s="92" t="s">
        <v>45</v>
      </c>
      <c r="C25" s="93"/>
      <c r="D25" s="26">
        <f>SUM(F25:I25)+M25</f>
        <v>20</v>
      </c>
      <c r="E25" s="26">
        <f t="shared" ref="E25:E27" si="10">J25+N25+P25</f>
        <v>1</v>
      </c>
      <c r="F25" s="25"/>
      <c r="G25" s="25"/>
      <c r="H25" s="80"/>
      <c r="I25" s="27"/>
      <c r="J25" s="43"/>
      <c r="K25" s="25"/>
      <c r="L25" s="43"/>
      <c r="M25" s="25">
        <v>20</v>
      </c>
      <c r="N25" s="43">
        <v>1</v>
      </c>
      <c r="O25" s="25"/>
      <c r="P25" s="43"/>
      <c r="Q25" s="25" t="s">
        <v>30</v>
      </c>
    </row>
    <row r="26" spans="1:17" ht="16.95" customHeight="1">
      <c r="A26" s="25">
        <v>24</v>
      </c>
      <c r="B26" s="92" t="s">
        <v>77</v>
      </c>
      <c r="C26" s="93"/>
      <c r="D26" s="26">
        <f>SUM(F26:I26)</f>
        <v>30</v>
      </c>
      <c r="E26" s="26">
        <f t="shared" si="10"/>
        <v>1</v>
      </c>
      <c r="F26" s="25">
        <v>10</v>
      </c>
      <c r="G26" s="25">
        <v>10</v>
      </c>
      <c r="H26" s="80"/>
      <c r="I26" s="27">
        <v>10</v>
      </c>
      <c r="J26" s="43">
        <v>1</v>
      </c>
      <c r="K26" s="25"/>
      <c r="L26" s="43" t="s">
        <v>30</v>
      </c>
      <c r="M26" s="25"/>
      <c r="N26" s="43"/>
      <c r="O26" s="25"/>
      <c r="P26" s="43"/>
      <c r="Q26" s="25"/>
    </row>
    <row r="27" spans="1:17" s="20" customFormat="1" ht="26.4" customHeight="1">
      <c r="A27" s="27">
        <v>25</v>
      </c>
      <c r="B27" s="96" t="s">
        <v>78</v>
      </c>
      <c r="C27" s="97"/>
      <c r="D27" s="26">
        <f>SUM(F27:I27)</f>
        <v>75</v>
      </c>
      <c r="E27" s="26">
        <f t="shared" si="10"/>
        <v>4</v>
      </c>
      <c r="F27" s="27">
        <v>15</v>
      </c>
      <c r="G27" s="27"/>
      <c r="H27" s="27">
        <v>40</v>
      </c>
      <c r="I27" s="27">
        <v>20</v>
      </c>
      <c r="J27" s="27">
        <v>4</v>
      </c>
      <c r="K27" s="27"/>
      <c r="L27" s="27" t="s">
        <v>30</v>
      </c>
      <c r="M27" s="27"/>
      <c r="N27" s="27"/>
      <c r="O27" s="27"/>
      <c r="P27" s="27"/>
      <c r="Q27" s="27"/>
    </row>
    <row r="28" spans="1:17" ht="18.600000000000001" customHeight="1">
      <c r="A28" s="127">
        <v>26</v>
      </c>
      <c r="B28" s="131" t="s">
        <v>46</v>
      </c>
      <c r="C28" s="25" t="s">
        <v>47</v>
      </c>
      <c r="D28" s="140">
        <f>SUM(F28:I28)</f>
        <v>50</v>
      </c>
      <c r="E28" s="140">
        <f>J28+N28+P28</f>
        <v>2</v>
      </c>
      <c r="F28" s="127">
        <v>15</v>
      </c>
      <c r="G28" s="127">
        <v>10</v>
      </c>
      <c r="H28" s="127"/>
      <c r="I28" s="129">
        <v>25</v>
      </c>
      <c r="J28" s="134">
        <v>2</v>
      </c>
      <c r="K28" s="127"/>
      <c r="L28" s="136" t="s">
        <v>30</v>
      </c>
      <c r="M28" s="127"/>
      <c r="N28" s="136"/>
      <c r="O28" s="127"/>
      <c r="P28" s="136"/>
      <c r="Q28" s="127"/>
    </row>
    <row r="29" spans="1:17" ht="17.399999999999999" customHeight="1">
      <c r="A29" s="128"/>
      <c r="B29" s="131"/>
      <c r="C29" s="27" t="s">
        <v>92</v>
      </c>
      <c r="D29" s="141"/>
      <c r="E29" s="141"/>
      <c r="F29" s="128"/>
      <c r="G29" s="128"/>
      <c r="H29" s="128"/>
      <c r="I29" s="130"/>
      <c r="J29" s="135"/>
      <c r="K29" s="128"/>
      <c r="L29" s="137"/>
      <c r="M29" s="128"/>
      <c r="N29" s="137"/>
      <c r="O29" s="128"/>
      <c r="P29" s="137"/>
      <c r="Q29" s="128"/>
    </row>
    <row r="30" spans="1:17">
      <c r="A30" s="103" t="s">
        <v>23</v>
      </c>
      <c r="B30" s="104"/>
      <c r="C30" s="119"/>
      <c r="D30" s="54">
        <f>SUM(D24:D28)</f>
        <v>555</v>
      </c>
      <c r="E30" s="54">
        <f t="shared" ref="E30:J30" si="11">SUM(E24:E29)</f>
        <v>21</v>
      </c>
      <c r="F30" s="54">
        <f t="shared" si="11"/>
        <v>55</v>
      </c>
      <c r="G30" s="54">
        <f t="shared" si="11"/>
        <v>20</v>
      </c>
      <c r="H30" s="54">
        <f t="shared" si="11"/>
        <v>140</v>
      </c>
      <c r="I30" s="54">
        <f>SUM(I24:I29)</f>
        <v>80</v>
      </c>
      <c r="J30" s="54">
        <f t="shared" si="11"/>
        <v>12</v>
      </c>
      <c r="K30" s="54"/>
      <c r="L30" s="54"/>
      <c r="M30" s="54">
        <f>SUM(M24:M29)</f>
        <v>140</v>
      </c>
      <c r="N30" s="54">
        <f>SUM(N24:N29)</f>
        <v>5</v>
      </c>
      <c r="O30" s="54">
        <f>SUM(O24:O29)</f>
        <v>120</v>
      </c>
      <c r="P30" s="54">
        <f>SUM(P24:P29)</f>
        <v>4</v>
      </c>
      <c r="Q30" s="55"/>
    </row>
    <row r="31" spans="1:17">
      <c r="A31" s="125" t="s">
        <v>89</v>
      </c>
      <c r="B31" s="126"/>
      <c r="C31" s="126"/>
      <c r="D31" s="46">
        <f>SUM(D12,D18,D22,D30)</f>
        <v>860</v>
      </c>
      <c r="E31" s="46">
        <f t="shared" ref="E31:J31" si="12">SUM(E12,E18,E22,E30)</f>
        <v>33</v>
      </c>
      <c r="F31" s="46">
        <f t="shared" si="12"/>
        <v>150</v>
      </c>
      <c r="G31" s="46">
        <f t="shared" si="12"/>
        <v>165</v>
      </c>
      <c r="H31" s="46">
        <f t="shared" si="12"/>
        <v>140</v>
      </c>
      <c r="I31" s="46">
        <f t="shared" si="12"/>
        <v>145</v>
      </c>
      <c r="J31" s="46">
        <f t="shared" si="12"/>
        <v>24</v>
      </c>
      <c r="K31" s="46"/>
      <c r="L31" s="46"/>
      <c r="M31" s="46">
        <f t="shared" ref="M31" si="13">SUM(M12,M18,M22,M30)</f>
        <v>140</v>
      </c>
      <c r="N31" s="46">
        <f t="shared" ref="N31" si="14">SUM(N12,N18,N22,N30)</f>
        <v>5</v>
      </c>
      <c r="O31" s="46">
        <f t="shared" ref="O31" si="15">SUM(O12,O18,O22,O30)</f>
        <v>120</v>
      </c>
      <c r="P31" s="46">
        <f t="shared" ref="P31" si="16">SUM(P12,P18,P22,P30)</f>
        <v>4</v>
      </c>
      <c r="Q31" s="46"/>
    </row>
  </sheetData>
  <mergeCells count="61">
    <mergeCell ref="J28:J29"/>
    <mergeCell ref="K28:K29"/>
    <mergeCell ref="L28:L29"/>
    <mergeCell ref="M28:M29"/>
    <mergeCell ref="A12:C12"/>
    <mergeCell ref="B17:C17"/>
    <mergeCell ref="A13:Q13"/>
    <mergeCell ref="B14:C14"/>
    <mergeCell ref="B15:C15"/>
    <mergeCell ref="B16:C16"/>
    <mergeCell ref="E28:E29"/>
    <mergeCell ref="N28:N29"/>
    <mergeCell ref="P28:P29"/>
    <mergeCell ref="O28:O29"/>
    <mergeCell ref="D28:D29"/>
    <mergeCell ref="H28:H29"/>
    <mergeCell ref="M7:Q7"/>
    <mergeCell ref="I2:M2"/>
    <mergeCell ref="I3:L3"/>
    <mergeCell ref="I8:I9"/>
    <mergeCell ref="J8:J9"/>
    <mergeCell ref="F6:Q6"/>
    <mergeCell ref="F7:L7"/>
    <mergeCell ref="N8:N9"/>
    <mergeCell ref="O8:O9"/>
    <mergeCell ref="P8:P9"/>
    <mergeCell ref="K8:L8"/>
    <mergeCell ref="M8:M9"/>
    <mergeCell ref="H8:H9"/>
    <mergeCell ref="D8:D9"/>
    <mergeCell ref="A31:C31"/>
    <mergeCell ref="A18:C18"/>
    <mergeCell ref="A19:Q19"/>
    <mergeCell ref="B20:C20"/>
    <mergeCell ref="A22:C22"/>
    <mergeCell ref="A23:Q23"/>
    <mergeCell ref="B24:C24"/>
    <mergeCell ref="B21:C21"/>
    <mergeCell ref="A28:A29"/>
    <mergeCell ref="Q28:Q29"/>
    <mergeCell ref="G28:G29"/>
    <mergeCell ref="I28:I29"/>
    <mergeCell ref="B26:C26"/>
    <mergeCell ref="B28:B29"/>
    <mergeCell ref="F28:F29"/>
    <mergeCell ref="E8:E9"/>
    <mergeCell ref="A30:C30"/>
    <mergeCell ref="A1:D1"/>
    <mergeCell ref="A2:C2"/>
    <mergeCell ref="B27:C27"/>
    <mergeCell ref="B25:C25"/>
    <mergeCell ref="A6:A9"/>
    <mergeCell ref="B11:C11"/>
    <mergeCell ref="A3:C3"/>
    <mergeCell ref="D4:G4"/>
    <mergeCell ref="G8:G9"/>
    <mergeCell ref="B6:C9"/>
    <mergeCell ref="D6:E7"/>
    <mergeCell ref="F8:F9"/>
    <mergeCell ref="A10:Q10"/>
    <mergeCell ref="Q8:Q9"/>
  </mergeCells>
  <pageMargins left="0.7" right="0.7" top="0.75" bottom="0.75" header="0.3" footer="0.3"/>
  <pageSetup paperSize="9" scale="77" orientation="landscape" r:id="rId1"/>
  <ignoredErrors>
    <ignoredError sqref="D26:D27 D20:D21 D14:D1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workbookViewId="0">
      <selection activeCell="F2" sqref="F2"/>
    </sheetView>
  </sheetViews>
  <sheetFormatPr defaultRowHeight="14.4"/>
  <cols>
    <col min="3" max="3" width="22.33203125" customWidth="1"/>
    <col min="7" max="7" width="10.33203125" customWidth="1"/>
    <col min="8" max="8" width="11.6640625" customWidth="1"/>
    <col min="9" max="9" width="13.109375" style="20" customWidth="1"/>
    <col min="10" max="10" width="10.6640625" customWidth="1"/>
    <col min="11" max="11" width="10.33203125" customWidth="1"/>
    <col min="12" max="12" width="8.33203125" customWidth="1"/>
    <col min="14" max="14" width="10.33203125" customWidth="1"/>
    <col min="16" max="16" width="10.109375" customWidth="1"/>
    <col min="17" max="17" width="10.6640625" customWidth="1"/>
  </cols>
  <sheetData>
    <row r="1" spans="1:17" ht="23.4" customHeight="1">
      <c r="A1" s="90" t="s">
        <v>103</v>
      </c>
      <c r="B1" s="90"/>
      <c r="C1" s="90"/>
      <c r="D1" s="47"/>
      <c r="E1" s="47"/>
      <c r="F1" s="47"/>
      <c r="G1" s="47"/>
      <c r="H1" s="47"/>
      <c r="I1" s="63"/>
      <c r="J1" s="47"/>
      <c r="K1" s="47"/>
      <c r="L1" s="47"/>
      <c r="M1" s="47"/>
      <c r="N1" s="47"/>
      <c r="O1" s="47"/>
      <c r="P1" s="47"/>
      <c r="Q1" s="47"/>
    </row>
    <row r="2" spans="1:17" ht="37.950000000000003" customHeight="1">
      <c r="A2" s="91" t="s">
        <v>69</v>
      </c>
      <c r="B2" s="91"/>
      <c r="C2" s="91"/>
      <c r="D2" s="21"/>
      <c r="E2" s="21"/>
      <c r="F2" s="21"/>
      <c r="G2" s="21"/>
      <c r="H2" s="77"/>
      <c r="I2" s="100"/>
      <c r="J2" s="100"/>
      <c r="K2" s="100"/>
      <c r="L2" s="100"/>
      <c r="M2" s="100"/>
      <c r="N2" s="48"/>
      <c r="O2" s="48"/>
      <c r="P2" s="48"/>
      <c r="Q2" s="48"/>
    </row>
    <row r="3" spans="1:17">
      <c r="A3" s="91" t="s">
        <v>83</v>
      </c>
      <c r="B3" s="91"/>
      <c r="C3" s="91"/>
      <c r="D3" s="21"/>
      <c r="E3" s="21"/>
      <c r="F3" s="21"/>
      <c r="G3" s="21"/>
      <c r="H3" s="77"/>
      <c r="I3" s="100" t="s">
        <v>68</v>
      </c>
      <c r="J3" s="100"/>
      <c r="K3" s="100"/>
      <c r="L3" s="100"/>
      <c r="M3" s="21"/>
      <c r="N3" s="21"/>
      <c r="O3" s="48"/>
      <c r="P3" s="48"/>
      <c r="Q3" s="48"/>
    </row>
    <row r="4" spans="1:17">
      <c r="A4" s="21"/>
      <c r="B4" s="21"/>
      <c r="C4" s="21"/>
      <c r="D4" s="100" t="s">
        <v>0</v>
      </c>
      <c r="E4" s="100"/>
      <c r="F4" s="100"/>
      <c r="G4" s="100"/>
      <c r="H4" s="77"/>
      <c r="I4" s="64"/>
      <c r="J4" s="22"/>
      <c r="K4" s="23"/>
      <c r="L4" s="21"/>
      <c r="M4" s="21"/>
      <c r="N4" s="21"/>
      <c r="O4" s="48"/>
      <c r="P4" s="48"/>
      <c r="Q4" s="48"/>
    </row>
    <row r="5" spans="1:17">
      <c r="A5" s="21"/>
      <c r="B5" s="21"/>
      <c r="C5" s="21"/>
      <c r="D5" s="21"/>
      <c r="E5" s="21"/>
      <c r="F5" s="21"/>
      <c r="G5" s="21"/>
      <c r="H5" s="77"/>
      <c r="I5" s="65"/>
      <c r="J5" s="21"/>
      <c r="K5" s="21"/>
      <c r="L5" s="21"/>
      <c r="M5" s="21"/>
      <c r="N5" s="21"/>
      <c r="O5" s="48"/>
      <c r="P5" s="48"/>
      <c r="Q5" s="48"/>
    </row>
    <row r="6" spans="1:17">
      <c r="A6" s="94" t="s">
        <v>1</v>
      </c>
      <c r="B6" s="94" t="s">
        <v>2</v>
      </c>
      <c r="C6" s="94"/>
      <c r="D6" s="95" t="s">
        <v>3</v>
      </c>
      <c r="E6" s="95"/>
      <c r="F6" s="94" t="s">
        <v>49</v>
      </c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</row>
    <row r="7" spans="1:17">
      <c r="A7" s="94"/>
      <c r="B7" s="94"/>
      <c r="C7" s="94"/>
      <c r="D7" s="95"/>
      <c r="E7" s="95"/>
      <c r="F7" s="99" t="s">
        <v>5</v>
      </c>
      <c r="G7" s="99"/>
      <c r="H7" s="99"/>
      <c r="I7" s="99"/>
      <c r="J7" s="99"/>
      <c r="K7" s="99"/>
      <c r="L7" s="99"/>
      <c r="M7" s="94" t="s">
        <v>6</v>
      </c>
      <c r="N7" s="94"/>
      <c r="O7" s="94"/>
      <c r="P7" s="94"/>
      <c r="Q7" s="94"/>
    </row>
    <row r="8" spans="1:17" ht="24.6" customHeight="1">
      <c r="A8" s="94"/>
      <c r="B8" s="94"/>
      <c r="C8" s="94"/>
      <c r="D8" s="95" t="s">
        <v>7</v>
      </c>
      <c r="E8" s="95" t="s">
        <v>8</v>
      </c>
      <c r="F8" s="99" t="s">
        <v>9</v>
      </c>
      <c r="G8" s="99" t="s">
        <v>10</v>
      </c>
      <c r="H8" s="132" t="s">
        <v>101</v>
      </c>
      <c r="I8" s="99" t="s">
        <v>11</v>
      </c>
      <c r="J8" s="99" t="s">
        <v>12</v>
      </c>
      <c r="K8" s="99" t="s">
        <v>13</v>
      </c>
      <c r="L8" s="99"/>
      <c r="M8" s="94" t="s">
        <v>14</v>
      </c>
      <c r="N8" s="94" t="s">
        <v>15</v>
      </c>
      <c r="O8" s="94" t="s">
        <v>16</v>
      </c>
      <c r="P8" s="94" t="s">
        <v>17</v>
      </c>
      <c r="Q8" s="94" t="s">
        <v>18</v>
      </c>
    </row>
    <row r="9" spans="1:17" ht="37.799999999999997">
      <c r="A9" s="94"/>
      <c r="B9" s="94"/>
      <c r="C9" s="94"/>
      <c r="D9" s="95"/>
      <c r="E9" s="95"/>
      <c r="F9" s="99"/>
      <c r="G9" s="99"/>
      <c r="H9" s="133"/>
      <c r="I9" s="99"/>
      <c r="J9" s="99"/>
      <c r="K9" s="24" t="s">
        <v>19</v>
      </c>
      <c r="L9" s="24" t="s">
        <v>20</v>
      </c>
      <c r="M9" s="94"/>
      <c r="N9" s="94"/>
      <c r="O9" s="94"/>
      <c r="P9" s="94"/>
      <c r="Q9" s="94"/>
    </row>
    <row r="10" spans="1:17">
      <c r="A10" s="149" t="s">
        <v>21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1"/>
    </row>
    <row r="11" spans="1:17" s="20" customFormat="1" ht="16.95" customHeight="1">
      <c r="A11" s="66">
        <v>27</v>
      </c>
      <c r="B11" s="121" t="s">
        <v>40</v>
      </c>
      <c r="C11" s="121"/>
      <c r="D11" s="30">
        <v>30</v>
      </c>
      <c r="E11" s="30">
        <v>0</v>
      </c>
      <c r="F11" s="66"/>
      <c r="G11" s="66">
        <v>30</v>
      </c>
      <c r="H11" s="79"/>
      <c r="I11" s="66"/>
      <c r="J11" s="66"/>
      <c r="K11" s="66"/>
      <c r="L11" s="66" t="s">
        <v>41</v>
      </c>
      <c r="M11" s="66"/>
      <c r="N11" s="66"/>
      <c r="O11" s="66"/>
      <c r="P11" s="66"/>
      <c r="Q11" s="66"/>
    </row>
    <row r="12" spans="1:17">
      <c r="A12" s="109" t="s">
        <v>23</v>
      </c>
      <c r="B12" s="110"/>
      <c r="C12" s="138"/>
      <c r="D12" s="50">
        <f>D11</f>
        <v>30</v>
      </c>
      <c r="E12" s="50">
        <f t="shared" ref="E12:J12" si="0">E11</f>
        <v>0</v>
      </c>
      <c r="F12" s="50">
        <f t="shared" si="0"/>
        <v>0</v>
      </c>
      <c r="G12" s="50">
        <f t="shared" si="0"/>
        <v>30</v>
      </c>
      <c r="H12" s="50">
        <f t="shared" si="0"/>
        <v>0</v>
      </c>
      <c r="I12" s="50">
        <f t="shared" si="0"/>
        <v>0</v>
      </c>
      <c r="J12" s="50">
        <f t="shared" si="0"/>
        <v>0</v>
      </c>
      <c r="K12" s="51"/>
      <c r="L12" s="51"/>
      <c r="M12" s="50">
        <f t="shared" ref="M12" si="1">M11</f>
        <v>0</v>
      </c>
      <c r="N12" s="50">
        <f t="shared" ref="N12" si="2">N11</f>
        <v>0</v>
      </c>
      <c r="O12" s="50">
        <f t="shared" ref="O12" si="3">O11</f>
        <v>0</v>
      </c>
      <c r="P12" s="50">
        <f t="shared" ref="P12" si="4">P11</f>
        <v>0</v>
      </c>
      <c r="Q12" s="51"/>
    </row>
    <row r="13" spans="1:17">
      <c r="A13" s="111" t="s">
        <v>82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</row>
    <row r="14" spans="1:17" ht="21.6" customHeight="1">
      <c r="A14" s="73">
        <v>28</v>
      </c>
      <c r="B14" s="117" t="s">
        <v>44</v>
      </c>
      <c r="C14" s="118"/>
      <c r="D14" s="29">
        <f>SUM(F14:I14)</f>
        <v>30</v>
      </c>
      <c r="E14" s="26">
        <f t="shared" ref="E14" si="5">J14+N14+O14</f>
        <v>1</v>
      </c>
      <c r="F14" s="72"/>
      <c r="G14" s="72">
        <v>30</v>
      </c>
      <c r="H14" s="76"/>
      <c r="I14" s="75"/>
      <c r="J14" s="71">
        <v>1</v>
      </c>
      <c r="K14" s="71"/>
      <c r="L14" s="72" t="s">
        <v>30</v>
      </c>
      <c r="M14" s="71"/>
      <c r="N14" s="71"/>
      <c r="O14" s="71"/>
      <c r="P14" s="71"/>
      <c r="Q14" s="72"/>
    </row>
    <row r="15" spans="1:17">
      <c r="A15" s="146" t="s">
        <v>23</v>
      </c>
      <c r="B15" s="147"/>
      <c r="C15" s="148"/>
      <c r="D15" s="56">
        <f t="shared" ref="D15:J15" si="6">SUM(D14:D14)</f>
        <v>30</v>
      </c>
      <c r="E15" s="56">
        <f t="shared" si="6"/>
        <v>1</v>
      </c>
      <c r="F15" s="56">
        <f t="shared" si="6"/>
        <v>0</v>
      </c>
      <c r="G15" s="56">
        <f t="shared" si="6"/>
        <v>30</v>
      </c>
      <c r="H15" s="56">
        <f t="shared" si="6"/>
        <v>0</v>
      </c>
      <c r="I15" s="56">
        <f t="shared" si="6"/>
        <v>0</v>
      </c>
      <c r="J15" s="56">
        <f t="shared" si="6"/>
        <v>1</v>
      </c>
      <c r="K15" s="56"/>
      <c r="L15" s="56"/>
      <c r="M15" s="56">
        <f t="shared" ref="M15" si="7">M14</f>
        <v>0</v>
      </c>
      <c r="N15" s="56">
        <f t="shared" ref="N15" si="8">N14</f>
        <v>0</v>
      </c>
      <c r="O15" s="56">
        <f t="shared" ref="O15" si="9">O14</f>
        <v>0</v>
      </c>
      <c r="P15" s="56">
        <f t="shared" ref="P15" si="10">P14</f>
        <v>0</v>
      </c>
      <c r="Q15" s="56"/>
    </row>
    <row r="16" spans="1:17">
      <c r="A16" s="143" t="s">
        <v>25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5"/>
    </row>
    <row r="17" spans="1:17" ht="25.95" customHeight="1">
      <c r="A17" s="25">
        <v>29</v>
      </c>
      <c r="B17" s="142" t="s">
        <v>51</v>
      </c>
      <c r="C17" s="142"/>
      <c r="D17" s="26">
        <f>SUM(F17:I17)+M17+O17</f>
        <v>210</v>
      </c>
      <c r="E17" s="26">
        <f>J17+N17+P17</f>
        <v>7</v>
      </c>
      <c r="F17" s="25">
        <v>40</v>
      </c>
      <c r="G17" s="25"/>
      <c r="H17" s="80">
        <v>15</v>
      </c>
      <c r="I17" s="27">
        <v>35</v>
      </c>
      <c r="J17" s="43">
        <v>3</v>
      </c>
      <c r="K17" s="25" t="s">
        <v>22</v>
      </c>
      <c r="L17" s="43"/>
      <c r="M17" s="27">
        <v>120</v>
      </c>
      <c r="N17" s="27">
        <v>4</v>
      </c>
      <c r="O17" s="27"/>
      <c r="P17" s="27"/>
      <c r="Q17" s="25" t="s">
        <v>30</v>
      </c>
    </row>
    <row r="18" spans="1:17" ht="26.4" customHeight="1">
      <c r="A18" s="25">
        <v>30</v>
      </c>
      <c r="B18" s="108" t="s">
        <v>79</v>
      </c>
      <c r="C18" s="108"/>
      <c r="D18" s="26">
        <f t="shared" ref="D18:D22" si="11">SUM(F18:I18)+M18+O18</f>
        <v>170</v>
      </c>
      <c r="E18" s="26">
        <f t="shared" ref="E18:E22" si="12">J18+N18+P18</f>
        <v>5</v>
      </c>
      <c r="F18" s="25">
        <v>40</v>
      </c>
      <c r="G18" s="25"/>
      <c r="H18" s="80">
        <v>15</v>
      </c>
      <c r="I18" s="27">
        <v>35</v>
      </c>
      <c r="J18" s="43">
        <v>3</v>
      </c>
      <c r="K18" s="25" t="s">
        <v>22</v>
      </c>
      <c r="L18" s="43"/>
      <c r="M18" s="27">
        <v>80</v>
      </c>
      <c r="N18" s="27">
        <v>2</v>
      </c>
      <c r="O18" s="27"/>
      <c r="P18" s="27"/>
      <c r="Q18" s="25" t="s">
        <v>30</v>
      </c>
    </row>
    <row r="19" spans="1:17" ht="33.6" customHeight="1">
      <c r="A19" s="25">
        <v>31</v>
      </c>
      <c r="B19" s="121" t="s">
        <v>97</v>
      </c>
      <c r="C19" s="121"/>
      <c r="D19" s="26">
        <f t="shared" si="11"/>
        <v>40</v>
      </c>
      <c r="E19" s="26">
        <f t="shared" si="12"/>
        <v>2</v>
      </c>
      <c r="F19" s="25"/>
      <c r="G19" s="25"/>
      <c r="H19" s="80"/>
      <c r="I19" s="27"/>
      <c r="J19" s="43"/>
      <c r="K19" s="25"/>
      <c r="L19" s="43"/>
      <c r="M19" s="27">
        <v>40</v>
      </c>
      <c r="N19" s="27">
        <v>2</v>
      </c>
      <c r="O19" s="27"/>
      <c r="P19" s="27"/>
      <c r="Q19" s="25" t="s">
        <v>30</v>
      </c>
    </row>
    <row r="20" spans="1:17" ht="32.4" customHeight="1">
      <c r="A20" s="25">
        <v>32</v>
      </c>
      <c r="B20" s="108" t="s">
        <v>57</v>
      </c>
      <c r="C20" s="108"/>
      <c r="D20" s="26">
        <f t="shared" si="11"/>
        <v>180</v>
      </c>
      <c r="E20" s="26">
        <f t="shared" si="12"/>
        <v>6</v>
      </c>
      <c r="F20" s="27">
        <v>30</v>
      </c>
      <c r="G20" s="27"/>
      <c r="H20" s="27">
        <v>15</v>
      </c>
      <c r="I20" s="27">
        <v>15</v>
      </c>
      <c r="J20" s="43">
        <v>2</v>
      </c>
      <c r="K20" s="25" t="s">
        <v>22</v>
      </c>
      <c r="L20" s="43"/>
      <c r="M20" s="27">
        <v>60</v>
      </c>
      <c r="N20" s="27">
        <v>2</v>
      </c>
      <c r="O20" s="27">
        <v>60</v>
      </c>
      <c r="P20" s="27">
        <v>2</v>
      </c>
      <c r="Q20" s="25" t="s">
        <v>30</v>
      </c>
    </row>
    <row r="21" spans="1:17" ht="19.2" customHeight="1">
      <c r="A21" s="25">
        <v>33</v>
      </c>
      <c r="B21" s="115" t="s">
        <v>62</v>
      </c>
      <c r="C21" s="116"/>
      <c r="D21" s="26">
        <f t="shared" si="11"/>
        <v>60</v>
      </c>
      <c r="E21" s="26">
        <f t="shared" si="12"/>
        <v>2</v>
      </c>
      <c r="F21" s="27">
        <v>25</v>
      </c>
      <c r="G21" s="27"/>
      <c r="H21" s="27">
        <v>10</v>
      </c>
      <c r="I21" s="27">
        <v>25</v>
      </c>
      <c r="J21" s="43">
        <v>2</v>
      </c>
      <c r="K21" s="57"/>
      <c r="L21" s="25" t="s">
        <v>30</v>
      </c>
      <c r="M21" s="25"/>
      <c r="N21" s="43"/>
      <c r="O21" s="25"/>
      <c r="P21" s="43"/>
      <c r="Q21" s="25"/>
    </row>
    <row r="22" spans="1:17" ht="22.95" customHeight="1">
      <c r="A22" s="25">
        <v>34</v>
      </c>
      <c r="B22" s="108" t="s">
        <v>53</v>
      </c>
      <c r="C22" s="108"/>
      <c r="D22" s="26">
        <f t="shared" si="11"/>
        <v>140</v>
      </c>
      <c r="E22" s="26">
        <f t="shared" si="12"/>
        <v>5</v>
      </c>
      <c r="F22" s="27">
        <v>30</v>
      </c>
      <c r="G22" s="27"/>
      <c r="H22" s="27">
        <v>15</v>
      </c>
      <c r="I22" s="27">
        <v>15</v>
      </c>
      <c r="J22" s="43">
        <v>2</v>
      </c>
      <c r="K22" s="25"/>
      <c r="L22" s="43" t="s">
        <v>30</v>
      </c>
      <c r="M22" s="25">
        <v>80</v>
      </c>
      <c r="N22" s="43">
        <v>3</v>
      </c>
      <c r="O22" s="25"/>
      <c r="P22" s="43"/>
      <c r="Q22" s="25" t="s">
        <v>30</v>
      </c>
    </row>
    <row r="23" spans="1:17">
      <c r="A23" s="103" t="s">
        <v>23</v>
      </c>
      <c r="B23" s="104"/>
      <c r="C23" s="104"/>
      <c r="D23" s="50">
        <f t="shared" ref="D23:J23" si="13">SUM(D17:D22)</f>
        <v>800</v>
      </c>
      <c r="E23" s="50">
        <f t="shared" si="13"/>
        <v>27</v>
      </c>
      <c r="F23" s="50">
        <f t="shared" si="13"/>
        <v>165</v>
      </c>
      <c r="G23" s="50">
        <f t="shared" si="13"/>
        <v>0</v>
      </c>
      <c r="H23" s="50">
        <f t="shared" si="13"/>
        <v>70</v>
      </c>
      <c r="I23" s="50">
        <f t="shared" si="13"/>
        <v>125</v>
      </c>
      <c r="J23" s="50">
        <f t="shared" si="13"/>
        <v>12</v>
      </c>
      <c r="K23" s="51"/>
      <c r="L23" s="51"/>
      <c r="M23" s="50">
        <f>SUM(M17:M22)</f>
        <v>380</v>
      </c>
      <c r="N23" s="50">
        <f>SUM(N17:N22)</f>
        <v>13</v>
      </c>
      <c r="O23" s="50">
        <f>SUM(O17:O22)</f>
        <v>60</v>
      </c>
      <c r="P23" s="50">
        <f>SUM(P17:P22)</f>
        <v>2</v>
      </c>
      <c r="Q23" s="51"/>
    </row>
    <row r="24" spans="1:17">
      <c r="A24" s="125" t="s">
        <v>90</v>
      </c>
      <c r="B24" s="126"/>
      <c r="C24" s="126"/>
      <c r="D24" s="46">
        <f t="shared" ref="D24:J24" si="14">D23+D12+D15</f>
        <v>860</v>
      </c>
      <c r="E24" s="46">
        <f t="shared" si="14"/>
        <v>28</v>
      </c>
      <c r="F24" s="46">
        <f t="shared" si="14"/>
        <v>165</v>
      </c>
      <c r="G24" s="46">
        <f t="shared" si="14"/>
        <v>60</v>
      </c>
      <c r="H24" s="46">
        <f t="shared" si="14"/>
        <v>70</v>
      </c>
      <c r="I24" s="46">
        <f t="shared" si="14"/>
        <v>125</v>
      </c>
      <c r="J24" s="46">
        <f t="shared" si="14"/>
        <v>13</v>
      </c>
      <c r="K24" s="46"/>
      <c r="L24" s="46"/>
      <c r="M24" s="46">
        <f>M23+M12+M15</f>
        <v>380</v>
      </c>
      <c r="N24" s="46">
        <f>N23+N12+N15</f>
        <v>13</v>
      </c>
      <c r="O24" s="46">
        <f>O23+O12+O15</f>
        <v>60</v>
      </c>
      <c r="P24" s="46">
        <f>P23+P12+P15</f>
        <v>2</v>
      </c>
      <c r="Q24" s="46"/>
    </row>
  </sheetData>
  <mergeCells count="40">
    <mergeCell ref="A3:C3"/>
    <mergeCell ref="I3:L3"/>
    <mergeCell ref="D4:G4"/>
    <mergeCell ref="M7:Q7"/>
    <mergeCell ref="P8:P9"/>
    <mergeCell ref="Q8:Q9"/>
    <mergeCell ref="A10:Q10"/>
    <mergeCell ref="B11:C11"/>
    <mergeCell ref="A6:A9"/>
    <mergeCell ref="B6:C9"/>
    <mergeCell ref="N8:N9"/>
    <mergeCell ref="E8:E9"/>
    <mergeCell ref="F8:F9"/>
    <mergeCell ref="G8:G9"/>
    <mergeCell ref="M8:M9"/>
    <mergeCell ref="H8:H9"/>
    <mergeCell ref="D8:D9"/>
    <mergeCell ref="A23:C23"/>
    <mergeCell ref="A24:C24"/>
    <mergeCell ref="B18:C18"/>
    <mergeCell ref="B21:C21"/>
    <mergeCell ref="B22:C22"/>
    <mergeCell ref="B20:C20"/>
    <mergeCell ref="B19:C19"/>
    <mergeCell ref="B17:C17"/>
    <mergeCell ref="A1:C1"/>
    <mergeCell ref="A2:C2"/>
    <mergeCell ref="A16:Q16"/>
    <mergeCell ref="A15:C15"/>
    <mergeCell ref="A12:C12"/>
    <mergeCell ref="A13:Q13"/>
    <mergeCell ref="B14:C14"/>
    <mergeCell ref="O8:O9"/>
    <mergeCell ref="D6:E7"/>
    <mergeCell ref="F6:Q6"/>
    <mergeCell ref="F7:L7"/>
    <mergeCell ref="I8:I9"/>
    <mergeCell ref="J8:J9"/>
    <mergeCell ref="K8:L8"/>
    <mergeCell ref="I2:M2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workbookViewId="0">
      <selection activeCell="F3" sqref="F3"/>
    </sheetView>
  </sheetViews>
  <sheetFormatPr defaultRowHeight="14.4"/>
  <cols>
    <col min="3" max="3" width="22.33203125" customWidth="1"/>
    <col min="7" max="7" width="10" customWidth="1"/>
    <col min="8" max="8" width="12" customWidth="1"/>
    <col min="9" max="9" width="12.88671875" style="20" customWidth="1"/>
    <col min="10" max="10" width="10.109375" customWidth="1"/>
    <col min="11" max="11" width="10.44140625" customWidth="1"/>
    <col min="12" max="12" width="9.6640625" customWidth="1"/>
    <col min="14" max="14" width="10.5546875" customWidth="1"/>
    <col min="16" max="16" width="9.88671875" customWidth="1"/>
    <col min="17" max="17" width="10.33203125" customWidth="1"/>
  </cols>
  <sheetData>
    <row r="1" spans="1:17" ht="30.6" customHeight="1">
      <c r="A1" s="90" t="s">
        <v>103</v>
      </c>
      <c r="B1" s="90"/>
      <c r="C1" s="90"/>
      <c r="D1" s="47"/>
      <c r="E1" s="47"/>
      <c r="F1" s="47"/>
      <c r="G1" s="47"/>
      <c r="H1" s="47"/>
      <c r="I1" s="63"/>
      <c r="J1" s="47"/>
      <c r="K1" s="47"/>
      <c r="L1" s="47"/>
      <c r="M1" s="47"/>
      <c r="N1" s="47"/>
      <c r="O1" s="47"/>
      <c r="P1" s="47"/>
      <c r="Q1" s="47"/>
    </row>
    <row r="2" spans="1:17" ht="31.95" customHeight="1">
      <c r="A2" s="91" t="s">
        <v>69</v>
      </c>
      <c r="B2" s="91"/>
      <c r="C2" s="91"/>
      <c r="D2" s="21"/>
      <c r="E2" s="21"/>
      <c r="F2" s="21"/>
      <c r="G2" s="21"/>
      <c r="H2" s="77"/>
      <c r="I2" s="100"/>
      <c r="J2" s="100"/>
      <c r="K2" s="100"/>
      <c r="L2" s="100"/>
      <c r="M2" s="100"/>
      <c r="N2" s="48"/>
      <c r="O2" s="48"/>
      <c r="P2" s="48"/>
      <c r="Q2" s="48"/>
    </row>
    <row r="3" spans="1:17" ht="24.6" customHeight="1">
      <c r="A3" s="91" t="s">
        <v>83</v>
      </c>
      <c r="B3" s="91"/>
      <c r="C3" s="91"/>
      <c r="D3" s="21"/>
      <c r="E3" s="21"/>
      <c r="F3" s="21"/>
      <c r="G3" s="21"/>
      <c r="H3" s="77"/>
      <c r="I3" s="100" t="s">
        <v>68</v>
      </c>
      <c r="J3" s="100"/>
      <c r="K3" s="100"/>
      <c r="L3" s="100"/>
      <c r="M3" s="21"/>
      <c r="N3" s="21"/>
      <c r="O3" s="48"/>
      <c r="P3" s="48"/>
      <c r="Q3" s="48"/>
    </row>
    <row r="4" spans="1:17">
      <c r="A4" s="21"/>
      <c r="B4" s="21"/>
      <c r="C4" s="21"/>
      <c r="D4" s="100" t="s">
        <v>0</v>
      </c>
      <c r="E4" s="100"/>
      <c r="F4" s="100"/>
      <c r="G4" s="100"/>
      <c r="H4" s="77"/>
      <c r="I4" s="64"/>
      <c r="J4" s="22"/>
      <c r="K4" s="23"/>
      <c r="L4" s="21"/>
      <c r="M4" s="21"/>
      <c r="N4" s="21"/>
      <c r="O4" s="48"/>
      <c r="P4" s="48"/>
      <c r="Q4" s="48"/>
    </row>
    <row r="5" spans="1:17">
      <c r="A5" s="21"/>
      <c r="B5" s="21"/>
      <c r="C5" s="21"/>
      <c r="D5" s="21"/>
      <c r="E5" s="21"/>
      <c r="F5" s="21"/>
      <c r="G5" s="21"/>
      <c r="H5" s="77"/>
      <c r="I5" s="65"/>
      <c r="J5" s="21"/>
      <c r="K5" s="21"/>
      <c r="L5" s="21"/>
      <c r="M5" s="21"/>
      <c r="N5" s="21"/>
      <c r="O5" s="48"/>
      <c r="P5" s="48"/>
      <c r="Q5" s="48"/>
    </row>
    <row r="6" spans="1:17">
      <c r="A6" s="94" t="s">
        <v>1</v>
      </c>
      <c r="B6" s="94" t="s">
        <v>2</v>
      </c>
      <c r="C6" s="94"/>
      <c r="D6" s="95" t="s">
        <v>3</v>
      </c>
      <c r="E6" s="95"/>
      <c r="F6" s="94" t="s">
        <v>54</v>
      </c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</row>
    <row r="7" spans="1:17">
      <c r="A7" s="94"/>
      <c r="B7" s="94"/>
      <c r="C7" s="94"/>
      <c r="D7" s="95"/>
      <c r="E7" s="95"/>
      <c r="F7" s="99" t="s">
        <v>5</v>
      </c>
      <c r="G7" s="99"/>
      <c r="H7" s="99"/>
      <c r="I7" s="99"/>
      <c r="J7" s="99"/>
      <c r="K7" s="99"/>
      <c r="L7" s="99"/>
      <c r="M7" s="94" t="s">
        <v>6</v>
      </c>
      <c r="N7" s="94"/>
      <c r="O7" s="94"/>
      <c r="P7" s="94"/>
      <c r="Q7" s="94"/>
    </row>
    <row r="8" spans="1:17" ht="23.4" customHeight="1">
      <c r="A8" s="94"/>
      <c r="B8" s="94"/>
      <c r="C8" s="94"/>
      <c r="D8" s="95" t="s">
        <v>7</v>
      </c>
      <c r="E8" s="95" t="s">
        <v>8</v>
      </c>
      <c r="F8" s="99" t="s">
        <v>9</v>
      </c>
      <c r="G8" s="99" t="s">
        <v>10</v>
      </c>
      <c r="H8" s="132" t="s">
        <v>101</v>
      </c>
      <c r="I8" s="99" t="s">
        <v>11</v>
      </c>
      <c r="J8" s="99" t="s">
        <v>12</v>
      </c>
      <c r="K8" s="99" t="s">
        <v>13</v>
      </c>
      <c r="L8" s="99"/>
      <c r="M8" s="94" t="s">
        <v>14</v>
      </c>
      <c r="N8" s="94" t="s">
        <v>15</v>
      </c>
      <c r="O8" s="94" t="s">
        <v>16</v>
      </c>
      <c r="P8" s="94" t="s">
        <v>17</v>
      </c>
      <c r="Q8" s="94" t="s">
        <v>18</v>
      </c>
    </row>
    <row r="9" spans="1:17" ht="37.799999999999997">
      <c r="A9" s="94"/>
      <c r="B9" s="94"/>
      <c r="C9" s="94"/>
      <c r="D9" s="95"/>
      <c r="E9" s="95"/>
      <c r="F9" s="99"/>
      <c r="G9" s="99"/>
      <c r="H9" s="133"/>
      <c r="I9" s="99"/>
      <c r="J9" s="99"/>
      <c r="K9" s="24" t="s">
        <v>19</v>
      </c>
      <c r="L9" s="24" t="s">
        <v>20</v>
      </c>
      <c r="M9" s="94"/>
      <c r="N9" s="94"/>
      <c r="O9" s="94"/>
      <c r="P9" s="94"/>
      <c r="Q9" s="94"/>
    </row>
    <row r="10" spans="1:17">
      <c r="A10" s="111" t="s">
        <v>82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</row>
    <row r="11" spans="1:17">
      <c r="A11" s="25">
        <v>35</v>
      </c>
      <c r="B11" s="98" t="s">
        <v>44</v>
      </c>
      <c r="C11" s="98"/>
      <c r="D11" s="29">
        <v>30</v>
      </c>
      <c r="E11" s="30">
        <f>J11+N11+P11</f>
        <v>1</v>
      </c>
      <c r="F11" s="31"/>
      <c r="G11" s="31">
        <v>30</v>
      </c>
      <c r="H11" s="76"/>
      <c r="I11" s="66"/>
      <c r="J11" s="28">
        <v>1</v>
      </c>
      <c r="K11" s="28"/>
      <c r="L11" s="31" t="s">
        <v>30</v>
      </c>
      <c r="M11" s="28"/>
      <c r="N11" s="28"/>
      <c r="O11" s="28"/>
      <c r="P11" s="28"/>
      <c r="Q11" s="31"/>
    </row>
    <row r="12" spans="1:17">
      <c r="A12" s="103" t="s">
        <v>23</v>
      </c>
      <c r="B12" s="104"/>
      <c r="C12" s="104"/>
      <c r="D12" s="53">
        <f>D11</f>
        <v>30</v>
      </c>
      <c r="E12" s="53">
        <f t="shared" ref="E12:J12" si="0">E11</f>
        <v>1</v>
      </c>
      <c r="F12" s="53">
        <f t="shared" si="0"/>
        <v>0</v>
      </c>
      <c r="G12" s="53">
        <f t="shared" si="0"/>
        <v>30</v>
      </c>
      <c r="H12" s="53">
        <f t="shared" si="0"/>
        <v>0</v>
      </c>
      <c r="I12" s="53">
        <f t="shared" si="0"/>
        <v>0</v>
      </c>
      <c r="J12" s="53">
        <f t="shared" si="0"/>
        <v>1</v>
      </c>
      <c r="K12" s="53"/>
      <c r="L12" s="53"/>
      <c r="M12" s="53">
        <f t="shared" ref="M12" si="1">M11</f>
        <v>0</v>
      </c>
      <c r="N12" s="53">
        <f t="shared" ref="N12" si="2">N11</f>
        <v>0</v>
      </c>
      <c r="O12" s="53">
        <f t="shared" ref="O12" si="3">O11</f>
        <v>0</v>
      </c>
      <c r="P12" s="53">
        <f t="shared" ref="P12" si="4">P11</f>
        <v>0</v>
      </c>
      <c r="Q12" s="53"/>
    </row>
    <row r="13" spans="1:17">
      <c r="A13" s="111" t="s">
        <v>95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</row>
    <row r="14" spans="1:17" ht="27.6" customHeight="1">
      <c r="A14" s="25">
        <v>36</v>
      </c>
      <c r="B14" s="92" t="s">
        <v>85</v>
      </c>
      <c r="C14" s="93"/>
      <c r="D14" s="26">
        <f>SUM(F14:I14)+M14+O14</f>
        <v>140</v>
      </c>
      <c r="E14" s="26">
        <f>J14+N14</f>
        <v>5</v>
      </c>
      <c r="F14" s="25">
        <v>20</v>
      </c>
      <c r="G14" s="25"/>
      <c r="H14" s="80">
        <v>25</v>
      </c>
      <c r="I14" s="27">
        <v>15</v>
      </c>
      <c r="J14" s="43">
        <v>2</v>
      </c>
      <c r="K14" s="25"/>
      <c r="L14" s="43" t="s">
        <v>30</v>
      </c>
      <c r="M14" s="25">
        <v>80</v>
      </c>
      <c r="N14" s="43">
        <v>3</v>
      </c>
      <c r="O14" s="25"/>
      <c r="P14" s="43"/>
      <c r="Q14" s="25" t="s">
        <v>30</v>
      </c>
    </row>
    <row r="15" spans="1:17">
      <c r="A15" s="103" t="s">
        <v>23</v>
      </c>
      <c r="B15" s="104"/>
      <c r="C15" s="104"/>
      <c r="D15" s="58">
        <f>D14</f>
        <v>140</v>
      </c>
      <c r="E15" s="82">
        <f t="shared" ref="E15:J15" si="5">E14</f>
        <v>5</v>
      </c>
      <c r="F15" s="82">
        <f t="shared" si="5"/>
        <v>20</v>
      </c>
      <c r="G15" s="82">
        <f t="shared" si="5"/>
        <v>0</v>
      </c>
      <c r="H15" s="82">
        <f t="shared" si="5"/>
        <v>25</v>
      </c>
      <c r="I15" s="82">
        <f t="shared" si="5"/>
        <v>15</v>
      </c>
      <c r="J15" s="82">
        <f t="shared" si="5"/>
        <v>2</v>
      </c>
      <c r="K15" s="58"/>
      <c r="L15" s="58"/>
      <c r="M15" s="58">
        <f t="shared" ref="M15" si="6">M14</f>
        <v>80</v>
      </c>
      <c r="N15" s="58">
        <f t="shared" ref="N15" si="7">N14</f>
        <v>3</v>
      </c>
      <c r="O15" s="58">
        <f t="shared" ref="O15" si="8">O14</f>
        <v>0</v>
      </c>
      <c r="P15" s="58">
        <f t="shared" ref="P15" si="9">P14</f>
        <v>0</v>
      </c>
      <c r="Q15" s="58"/>
    </row>
    <row r="16" spans="1:17">
      <c r="A16" s="143" t="s">
        <v>25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5"/>
    </row>
    <row r="17" spans="1:17" ht="28.2" customHeight="1">
      <c r="A17" s="25">
        <v>37</v>
      </c>
      <c r="B17" s="142" t="s">
        <v>51</v>
      </c>
      <c r="C17" s="142"/>
      <c r="D17" s="26">
        <f>SUM(F17:I17)+M17+O17</f>
        <v>120</v>
      </c>
      <c r="E17" s="26">
        <f>J17+N17+P17</f>
        <v>4</v>
      </c>
      <c r="F17" s="25"/>
      <c r="G17" s="25"/>
      <c r="H17" s="80"/>
      <c r="I17" s="27"/>
      <c r="J17" s="43"/>
      <c r="K17" s="25"/>
      <c r="L17" s="43"/>
      <c r="M17" s="27"/>
      <c r="N17" s="27"/>
      <c r="O17" s="27">
        <v>120</v>
      </c>
      <c r="P17" s="27">
        <v>4</v>
      </c>
      <c r="Q17" s="25" t="s">
        <v>30</v>
      </c>
    </row>
    <row r="18" spans="1:17" ht="32.4" customHeight="1">
      <c r="A18" s="25">
        <v>38</v>
      </c>
      <c r="B18" s="108" t="s">
        <v>79</v>
      </c>
      <c r="C18" s="108"/>
      <c r="D18" s="26">
        <f t="shared" ref="D18:D23" si="10">SUM(F18:I18)+M18+O18</f>
        <v>80</v>
      </c>
      <c r="E18" s="26">
        <f t="shared" ref="E18:E23" si="11">J18+N18+P18</f>
        <v>4</v>
      </c>
      <c r="F18" s="25"/>
      <c r="G18" s="25"/>
      <c r="H18" s="80"/>
      <c r="I18" s="27"/>
      <c r="J18" s="43"/>
      <c r="K18" s="25"/>
      <c r="L18" s="43"/>
      <c r="M18" s="27"/>
      <c r="N18" s="27"/>
      <c r="O18" s="27">
        <v>80</v>
      </c>
      <c r="P18" s="27">
        <v>4</v>
      </c>
      <c r="Q18" s="25" t="s">
        <v>30</v>
      </c>
    </row>
    <row r="19" spans="1:17" ht="31.2" customHeight="1">
      <c r="A19" s="25">
        <v>39</v>
      </c>
      <c r="B19" s="121" t="s">
        <v>98</v>
      </c>
      <c r="C19" s="121"/>
      <c r="D19" s="26">
        <f t="shared" si="10"/>
        <v>40</v>
      </c>
      <c r="E19" s="26">
        <f t="shared" si="11"/>
        <v>2</v>
      </c>
      <c r="F19" s="25"/>
      <c r="G19" s="25"/>
      <c r="H19" s="80"/>
      <c r="I19" s="27"/>
      <c r="J19" s="27"/>
      <c r="K19" s="27"/>
      <c r="L19" s="43"/>
      <c r="M19" s="27"/>
      <c r="N19" s="27"/>
      <c r="O19" s="27">
        <v>40</v>
      </c>
      <c r="P19" s="27">
        <v>2</v>
      </c>
      <c r="Q19" s="25" t="s">
        <v>30</v>
      </c>
    </row>
    <row r="20" spans="1:17" ht="31.2" customHeight="1">
      <c r="A20" s="83">
        <v>40</v>
      </c>
      <c r="B20" s="142" t="s">
        <v>55</v>
      </c>
      <c r="C20" s="142"/>
      <c r="D20" s="26">
        <f>SUM(F20:I20)+M20+O20</f>
        <v>80</v>
      </c>
      <c r="E20" s="26">
        <f>J20+N20+P20</f>
        <v>3</v>
      </c>
      <c r="F20" s="83">
        <v>40</v>
      </c>
      <c r="G20" s="83"/>
      <c r="H20" s="83">
        <v>20</v>
      </c>
      <c r="I20" s="27">
        <v>20</v>
      </c>
      <c r="J20" s="27">
        <v>3</v>
      </c>
      <c r="K20" s="27"/>
      <c r="L20" s="43" t="s">
        <v>30</v>
      </c>
      <c r="M20" s="83"/>
      <c r="N20" s="43"/>
      <c r="O20" s="83"/>
      <c r="P20" s="43"/>
      <c r="Q20" s="83"/>
    </row>
    <row r="21" spans="1:17" ht="27.6" customHeight="1">
      <c r="A21" s="25">
        <v>41</v>
      </c>
      <c r="B21" s="121" t="s">
        <v>52</v>
      </c>
      <c r="C21" s="121"/>
      <c r="D21" s="26">
        <f t="shared" si="10"/>
        <v>150</v>
      </c>
      <c r="E21" s="26">
        <f t="shared" si="11"/>
        <v>5</v>
      </c>
      <c r="F21" s="25">
        <v>40</v>
      </c>
      <c r="G21" s="25"/>
      <c r="H21" s="80">
        <v>25</v>
      </c>
      <c r="I21" s="27">
        <v>25</v>
      </c>
      <c r="J21" s="27">
        <v>3</v>
      </c>
      <c r="K21" s="27"/>
      <c r="L21" s="43" t="s">
        <v>30</v>
      </c>
      <c r="M21" s="27">
        <v>60</v>
      </c>
      <c r="N21" s="27">
        <v>2</v>
      </c>
      <c r="O21" s="27"/>
      <c r="P21" s="27"/>
      <c r="Q21" s="25" t="s">
        <v>30</v>
      </c>
    </row>
    <row r="22" spans="1:17" ht="28.2" customHeight="1">
      <c r="A22" s="25">
        <v>42</v>
      </c>
      <c r="B22" s="108" t="s">
        <v>53</v>
      </c>
      <c r="C22" s="108"/>
      <c r="D22" s="26">
        <f t="shared" si="10"/>
        <v>80</v>
      </c>
      <c r="E22" s="26">
        <f t="shared" si="11"/>
        <v>3</v>
      </c>
      <c r="F22" s="25"/>
      <c r="G22" s="25"/>
      <c r="H22" s="80"/>
      <c r="I22" s="27"/>
      <c r="J22" s="27"/>
      <c r="K22" s="27"/>
      <c r="L22" s="43"/>
      <c r="M22" s="27"/>
      <c r="N22" s="27"/>
      <c r="O22" s="27">
        <v>80</v>
      </c>
      <c r="P22" s="27">
        <v>3</v>
      </c>
      <c r="Q22" s="25" t="s">
        <v>30</v>
      </c>
    </row>
    <row r="23" spans="1:17" ht="26.4" customHeight="1">
      <c r="A23" s="25">
        <v>43</v>
      </c>
      <c r="B23" s="108" t="s">
        <v>66</v>
      </c>
      <c r="C23" s="108"/>
      <c r="D23" s="26">
        <f t="shared" si="10"/>
        <v>110</v>
      </c>
      <c r="E23" s="26">
        <f t="shared" si="11"/>
        <v>5</v>
      </c>
      <c r="F23" s="25">
        <v>15</v>
      </c>
      <c r="G23" s="25"/>
      <c r="H23" s="80">
        <v>5</v>
      </c>
      <c r="I23" s="27">
        <v>10</v>
      </c>
      <c r="J23" s="27">
        <v>1</v>
      </c>
      <c r="K23" s="89"/>
      <c r="L23" s="25" t="s">
        <v>30</v>
      </c>
      <c r="M23" s="25">
        <v>40</v>
      </c>
      <c r="N23" s="43">
        <v>2</v>
      </c>
      <c r="O23" s="25">
        <v>40</v>
      </c>
      <c r="P23" s="43">
        <v>2</v>
      </c>
      <c r="Q23" s="25" t="s">
        <v>30</v>
      </c>
    </row>
    <row r="24" spans="1:17">
      <c r="A24" s="103" t="s">
        <v>23</v>
      </c>
      <c r="B24" s="104"/>
      <c r="C24" s="104"/>
      <c r="D24" s="50">
        <f t="shared" ref="D24:J24" si="12">SUM(D17:D23)</f>
        <v>660</v>
      </c>
      <c r="E24" s="50">
        <f t="shared" si="12"/>
        <v>26</v>
      </c>
      <c r="F24" s="50">
        <f t="shared" si="12"/>
        <v>95</v>
      </c>
      <c r="G24" s="50">
        <f t="shared" si="12"/>
        <v>0</v>
      </c>
      <c r="H24" s="50">
        <f t="shared" si="12"/>
        <v>50</v>
      </c>
      <c r="I24" s="50">
        <f t="shared" si="12"/>
        <v>55</v>
      </c>
      <c r="J24" s="50">
        <f t="shared" si="12"/>
        <v>7</v>
      </c>
      <c r="K24" s="51"/>
      <c r="L24" s="51"/>
      <c r="M24" s="50">
        <f>SUM(M17:M23)</f>
        <v>100</v>
      </c>
      <c r="N24" s="50">
        <f>SUM(N17:N23)</f>
        <v>4</v>
      </c>
      <c r="O24" s="50">
        <f>SUM(O17:O23)</f>
        <v>360</v>
      </c>
      <c r="P24" s="50">
        <f>SUM(P17:P23)</f>
        <v>15</v>
      </c>
      <c r="Q24" s="51"/>
    </row>
    <row r="25" spans="1:17">
      <c r="A25" s="125" t="s">
        <v>91</v>
      </c>
      <c r="B25" s="126"/>
      <c r="C25" s="126"/>
      <c r="D25" s="46">
        <f t="shared" ref="D25:J25" si="13">D12+D15+D24</f>
        <v>830</v>
      </c>
      <c r="E25" s="46">
        <f t="shared" si="13"/>
        <v>32</v>
      </c>
      <c r="F25" s="46">
        <f t="shared" si="13"/>
        <v>115</v>
      </c>
      <c r="G25" s="46">
        <f t="shared" si="13"/>
        <v>30</v>
      </c>
      <c r="H25" s="46">
        <f t="shared" si="13"/>
        <v>75</v>
      </c>
      <c r="I25" s="46">
        <f t="shared" si="13"/>
        <v>70</v>
      </c>
      <c r="J25" s="46">
        <f t="shared" si="13"/>
        <v>10</v>
      </c>
      <c r="K25" s="46"/>
      <c r="L25" s="46"/>
      <c r="M25" s="46">
        <f>M12+M15+M24</f>
        <v>180</v>
      </c>
      <c r="N25" s="46">
        <f>N12+N15+N24</f>
        <v>7</v>
      </c>
      <c r="O25" s="46">
        <f>O12+O15+O24</f>
        <v>360</v>
      </c>
      <c r="P25" s="46">
        <f>P12+P15+P24</f>
        <v>15</v>
      </c>
      <c r="Q25" s="46"/>
    </row>
  </sheetData>
  <mergeCells count="41">
    <mergeCell ref="B20:C20"/>
    <mergeCell ref="B19:C19"/>
    <mergeCell ref="A13:Q13"/>
    <mergeCell ref="B14:C14"/>
    <mergeCell ref="I2:M2"/>
    <mergeCell ref="A3:C3"/>
    <mergeCell ref="I3:L3"/>
    <mergeCell ref="D4:G4"/>
    <mergeCell ref="J8:J9"/>
    <mergeCell ref="K8:L8"/>
    <mergeCell ref="M8:M9"/>
    <mergeCell ref="D8:D9"/>
    <mergeCell ref="E8:E9"/>
    <mergeCell ref="F8:F9"/>
    <mergeCell ref="G8:G9"/>
    <mergeCell ref="A6:A9"/>
    <mergeCell ref="B6:C9"/>
    <mergeCell ref="D6:E7"/>
    <mergeCell ref="F6:Q6"/>
    <mergeCell ref="F7:L7"/>
    <mergeCell ref="M7:Q7"/>
    <mergeCell ref="P8:P9"/>
    <mergeCell ref="Q8:Q9"/>
    <mergeCell ref="I8:I9"/>
    <mergeCell ref="H8:H9"/>
    <mergeCell ref="A1:C1"/>
    <mergeCell ref="A2:C2"/>
    <mergeCell ref="A25:C25"/>
    <mergeCell ref="B23:C23"/>
    <mergeCell ref="A15:C15"/>
    <mergeCell ref="A16:Q16"/>
    <mergeCell ref="B17:C17"/>
    <mergeCell ref="B18:C18"/>
    <mergeCell ref="B21:C21"/>
    <mergeCell ref="B22:C22"/>
    <mergeCell ref="A24:C24"/>
    <mergeCell ref="N8:N9"/>
    <mergeCell ref="O8:O9"/>
    <mergeCell ref="A10:Q10"/>
    <mergeCell ref="B11:C11"/>
    <mergeCell ref="A12:C12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workbookViewId="0">
      <selection activeCell="F2" sqref="F2"/>
    </sheetView>
  </sheetViews>
  <sheetFormatPr defaultRowHeight="14.4"/>
  <cols>
    <col min="3" max="3" width="22.44140625" customWidth="1"/>
    <col min="7" max="7" width="9.6640625" customWidth="1"/>
    <col min="8" max="8" width="12" customWidth="1"/>
    <col min="9" max="9" width="13" style="20" customWidth="1"/>
    <col min="10" max="10" width="10.5546875" customWidth="1"/>
    <col min="11" max="11" width="10.33203125" customWidth="1"/>
    <col min="12" max="12" width="8.109375" customWidth="1"/>
    <col min="14" max="14" width="10.109375" customWidth="1"/>
    <col min="16" max="16" width="10.33203125" customWidth="1"/>
    <col min="17" max="17" width="10.5546875" customWidth="1"/>
  </cols>
  <sheetData>
    <row r="1" spans="1:17" ht="29.4" customHeight="1">
      <c r="A1" s="90" t="s">
        <v>103</v>
      </c>
      <c r="B1" s="90"/>
      <c r="C1" s="90"/>
      <c r="D1" s="47"/>
      <c r="E1" s="47"/>
      <c r="F1" s="47"/>
      <c r="G1" s="47"/>
      <c r="H1" s="47"/>
      <c r="I1" s="63"/>
      <c r="J1" s="47"/>
      <c r="K1" s="47"/>
      <c r="L1" s="47"/>
      <c r="M1" s="47"/>
      <c r="N1" s="47"/>
      <c r="O1" s="47"/>
      <c r="P1" s="47"/>
      <c r="Q1" s="47"/>
    </row>
    <row r="2" spans="1:17" ht="30.6" customHeight="1">
      <c r="A2" s="152" t="s">
        <v>69</v>
      </c>
      <c r="B2" s="152"/>
      <c r="C2" s="152"/>
      <c r="D2" s="21"/>
      <c r="E2" s="21"/>
      <c r="F2" s="21"/>
      <c r="G2" s="21"/>
      <c r="H2" s="77"/>
      <c r="I2" s="100"/>
      <c r="J2" s="100"/>
      <c r="K2" s="100"/>
      <c r="L2" s="100"/>
      <c r="M2" s="100"/>
      <c r="N2" s="48"/>
      <c r="O2" s="48"/>
      <c r="P2" s="48"/>
      <c r="Q2" s="48"/>
    </row>
    <row r="3" spans="1:17" ht="21.6" customHeight="1">
      <c r="A3" s="152" t="s">
        <v>83</v>
      </c>
      <c r="B3" s="152"/>
      <c r="C3" s="152"/>
      <c r="D3" s="21"/>
      <c r="E3" s="21"/>
      <c r="F3" s="21"/>
      <c r="G3" s="21"/>
      <c r="H3" s="77"/>
      <c r="I3" s="100" t="s">
        <v>68</v>
      </c>
      <c r="J3" s="100"/>
      <c r="K3" s="100"/>
      <c r="L3" s="100"/>
      <c r="M3" s="21"/>
      <c r="N3" s="21"/>
      <c r="O3" s="48"/>
      <c r="P3" s="48"/>
      <c r="Q3" s="48"/>
    </row>
    <row r="4" spans="1:17">
      <c r="A4" s="21"/>
      <c r="B4" s="21"/>
      <c r="C4" s="21"/>
      <c r="D4" s="100" t="s">
        <v>0</v>
      </c>
      <c r="E4" s="100"/>
      <c r="F4" s="100"/>
      <c r="G4" s="100"/>
      <c r="H4" s="77"/>
      <c r="I4" s="64"/>
      <c r="J4" s="22"/>
      <c r="K4" s="23"/>
      <c r="L4" s="21"/>
      <c r="M4" s="21"/>
      <c r="N4" s="21"/>
      <c r="O4" s="48"/>
      <c r="P4" s="48"/>
      <c r="Q4" s="48"/>
    </row>
    <row r="5" spans="1:17">
      <c r="A5" s="21"/>
      <c r="B5" s="21"/>
      <c r="C5" s="21"/>
      <c r="D5" s="21"/>
      <c r="E5" s="21"/>
      <c r="F5" s="21"/>
      <c r="G5" s="21"/>
      <c r="H5" s="77"/>
      <c r="I5" s="65"/>
      <c r="J5" s="21"/>
      <c r="K5" s="21"/>
      <c r="L5" s="21"/>
      <c r="M5" s="21"/>
      <c r="N5" s="21"/>
      <c r="O5" s="48"/>
      <c r="P5" s="48"/>
      <c r="Q5" s="48"/>
    </row>
    <row r="6" spans="1:17">
      <c r="A6" s="94" t="s">
        <v>1</v>
      </c>
      <c r="B6" s="94" t="s">
        <v>2</v>
      </c>
      <c r="C6" s="94"/>
      <c r="D6" s="95" t="s">
        <v>3</v>
      </c>
      <c r="E6" s="95"/>
      <c r="F6" s="94" t="s">
        <v>56</v>
      </c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</row>
    <row r="7" spans="1:17">
      <c r="A7" s="94"/>
      <c r="B7" s="94"/>
      <c r="C7" s="94"/>
      <c r="D7" s="95"/>
      <c r="E7" s="95"/>
      <c r="F7" s="99" t="s">
        <v>5</v>
      </c>
      <c r="G7" s="99"/>
      <c r="H7" s="99"/>
      <c r="I7" s="99"/>
      <c r="J7" s="99"/>
      <c r="K7" s="99"/>
      <c r="L7" s="99"/>
      <c r="M7" s="94" t="s">
        <v>6</v>
      </c>
      <c r="N7" s="94"/>
      <c r="O7" s="94"/>
      <c r="P7" s="94"/>
      <c r="Q7" s="94"/>
    </row>
    <row r="8" spans="1:17" ht="24.6" customHeight="1">
      <c r="A8" s="94"/>
      <c r="B8" s="94"/>
      <c r="C8" s="94"/>
      <c r="D8" s="95" t="s">
        <v>7</v>
      </c>
      <c r="E8" s="95" t="s">
        <v>8</v>
      </c>
      <c r="F8" s="99" t="s">
        <v>9</v>
      </c>
      <c r="G8" s="99" t="s">
        <v>10</v>
      </c>
      <c r="H8" s="132" t="s">
        <v>101</v>
      </c>
      <c r="I8" s="99" t="s">
        <v>11</v>
      </c>
      <c r="J8" s="99" t="s">
        <v>12</v>
      </c>
      <c r="K8" s="99" t="s">
        <v>13</v>
      </c>
      <c r="L8" s="99"/>
      <c r="M8" s="94" t="s">
        <v>14</v>
      </c>
      <c r="N8" s="94" t="s">
        <v>15</v>
      </c>
      <c r="O8" s="94" t="s">
        <v>16</v>
      </c>
      <c r="P8" s="94" t="s">
        <v>17</v>
      </c>
      <c r="Q8" s="94" t="s">
        <v>18</v>
      </c>
    </row>
    <row r="9" spans="1:17" ht="37.799999999999997">
      <c r="A9" s="94"/>
      <c r="B9" s="94"/>
      <c r="C9" s="94"/>
      <c r="D9" s="95"/>
      <c r="E9" s="95"/>
      <c r="F9" s="99"/>
      <c r="G9" s="99"/>
      <c r="H9" s="133"/>
      <c r="I9" s="99"/>
      <c r="J9" s="99"/>
      <c r="K9" s="24" t="s">
        <v>19</v>
      </c>
      <c r="L9" s="24" t="s">
        <v>20</v>
      </c>
      <c r="M9" s="94"/>
      <c r="N9" s="94"/>
      <c r="O9" s="94"/>
      <c r="P9" s="94"/>
      <c r="Q9" s="94"/>
    </row>
    <row r="10" spans="1:17">
      <c r="A10" s="111" t="s">
        <v>82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</row>
    <row r="11" spans="1:17">
      <c r="A11" s="25">
        <v>44</v>
      </c>
      <c r="B11" s="98" t="s">
        <v>44</v>
      </c>
      <c r="C11" s="98"/>
      <c r="D11" s="29">
        <v>30</v>
      </c>
      <c r="E11" s="30">
        <f>J11+N11+P11</f>
        <v>1</v>
      </c>
      <c r="F11" s="31"/>
      <c r="G11" s="31">
        <v>30</v>
      </c>
      <c r="H11" s="76"/>
      <c r="I11" s="66"/>
      <c r="J11" s="28">
        <v>1</v>
      </c>
      <c r="K11" s="28"/>
      <c r="L11" s="31" t="s">
        <v>30</v>
      </c>
      <c r="M11" s="28"/>
      <c r="N11" s="28"/>
      <c r="O11" s="28"/>
      <c r="P11" s="28"/>
      <c r="Q11" s="31"/>
    </row>
    <row r="12" spans="1:17">
      <c r="A12" s="103" t="s">
        <v>23</v>
      </c>
      <c r="B12" s="104"/>
      <c r="C12" s="104"/>
      <c r="D12" s="53">
        <f>D11</f>
        <v>30</v>
      </c>
      <c r="E12" s="53">
        <f t="shared" ref="E12:J12" si="0">E11</f>
        <v>1</v>
      </c>
      <c r="F12" s="53">
        <f t="shared" si="0"/>
        <v>0</v>
      </c>
      <c r="G12" s="53">
        <f t="shared" si="0"/>
        <v>30</v>
      </c>
      <c r="H12" s="53">
        <f t="shared" si="0"/>
        <v>0</v>
      </c>
      <c r="I12" s="53">
        <f t="shared" si="0"/>
        <v>0</v>
      </c>
      <c r="J12" s="53">
        <f t="shared" si="0"/>
        <v>1</v>
      </c>
      <c r="K12" s="53"/>
      <c r="L12" s="53"/>
      <c r="M12" s="53">
        <f t="shared" ref="M12" si="1">M11</f>
        <v>0</v>
      </c>
      <c r="N12" s="53">
        <f t="shared" ref="N12" si="2">N11</f>
        <v>0</v>
      </c>
      <c r="O12" s="53">
        <f t="shared" ref="O12" si="3">O11</f>
        <v>0</v>
      </c>
      <c r="P12" s="53">
        <f t="shared" ref="P12" si="4">P11</f>
        <v>0</v>
      </c>
      <c r="Q12" s="53"/>
    </row>
    <row r="13" spans="1:17">
      <c r="A13" s="111" t="s">
        <v>96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</row>
    <row r="14" spans="1:17" ht="25.2" customHeight="1">
      <c r="A14" s="25">
        <v>45</v>
      </c>
      <c r="B14" s="131" t="s">
        <v>85</v>
      </c>
      <c r="C14" s="131"/>
      <c r="D14" s="26">
        <f>SUM(F14:I14)+M14+O14</f>
        <v>120</v>
      </c>
      <c r="E14" s="30">
        <f>J14+N14+P14</f>
        <v>4</v>
      </c>
      <c r="F14" s="25"/>
      <c r="G14" s="25"/>
      <c r="H14" s="80"/>
      <c r="I14" s="27"/>
      <c r="J14" s="43"/>
      <c r="K14" s="25"/>
      <c r="L14" s="43"/>
      <c r="M14" s="27"/>
      <c r="N14" s="27"/>
      <c r="O14" s="27">
        <v>120</v>
      </c>
      <c r="P14" s="27">
        <v>4</v>
      </c>
      <c r="Q14" s="25" t="s">
        <v>30</v>
      </c>
    </row>
    <row r="15" spans="1:17" ht="25.2" customHeight="1">
      <c r="A15" s="25">
        <v>46</v>
      </c>
      <c r="B15" s="131" t="s">
        <v>86</v>
      </c>
      <c r="C15" s="131"/>
      <c r="D15" s="26">
        <f>SUM(F15:I15)+M15+O15</f>
        <v>30</v>
      </c>
      <c r="E15" s="30">
        <f>J15+N15+P15</f>
        <v>1</v>
      </c>
      <c r="F15" s="25">
        <v>10</v>
      </c>
      <c r="G15" s="25">
        <v>5</v>
      </c>
      <c r="H15" s="27"/>
      <c r="I15" s="27">
        <v>15</v>
      </c>
      <c r="J15" s="27">
        <v>1</v>
      </c>
      <c r="K15" s="25"/>
      <c r="L15" s="43" t="s">
        <v>30</v>
      </c>
      <c r="M15" s="25"/>
      <c r="N15" s="43"/>
      <c r="O15" s="25"/>
      <c r="P15" s="43"/>
      <c r="Q15" s="25"/>
    </row>
    <row r="16" spans="1:17">
      <c r="A16" s="103" t="s">
        <v>23</v>
      </c>
      <c r="B16" s="104"/>
      <c r="C16" s="104"/>
      <c r="D16" s="69">
        <f>D14+D15</f>
        <v>150</v>
      </c>
      <c r="E16" s="82">
        <f t="shared" ref="E16:J16" si="5">E14+E15</f>
        <v>5</v>
      </c>
      <c r="F16" s="82">
        <f t="shared" si="5"/>
        <v>10</v>
      </c>
      <c r="G16" s="82">
        <f t="shared" si="5"/>
        <v>5</v>
      </c>
      <c r="H16" s="82">
        <f t="shared" si="5"/>
        <v>0</v>
      </c>
      <c r="I16" s="82">
        <f t="shared" si="5"/>
        <v>15</v>
      </c>
      <c r="J16" s="82">
        <f t="shared" si="5"/>
        <v>1</v>
      </c>
      <c r="K16" s="69"/>
      <c r="L16" s="69"/>
      <c r="M16" s="69">
        <f>M14+M15</f>
        <v>0</v>
      </c>
      <c r="N16" s="69">
        <f>N14+N15</f>
        <v>0</v>
      </c>
      <c r="O16" s="69">
        <f>O14+O15</f>
        <v>120</v>
      </c>
      <c r="P16" s="69">
        <f>P14+P15</f>
        <v>4</v>
      </c>
      <c r="Q16" s="69"/>
    </row>
    <row r="17" spans="1:17">
      <c r="A17" s="143" t="s">
        <v>25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5"/>
    </row>
    <row r="18" spans="1:17" ht="31.2" customHeight="1">
      <c r="A18" s="25">
        <v>47</v>
      </c>
      <c r="B18" s="142" t="s">
        <v>55</v>
      </c>
      <c r="C18" s="142"/>
      <c r="D18" s="26">
        <f>SUM(F18:I18)+M18+O18</f>
        <v>160</v>
      </c>
      <c r="E18" s="26">
        <f>J18+N18+P18</f>
        <v>6</v>
      </c>
      <c r="F18" s="25"/>
      <c r="G18" s="25"/>
      <c r="H18" s="80"/>
      <c r="I18" s="27"/>
      <c r="J18" s="43"/>
      <c r="K18" s="25"/>
      <c r="L18" s="43"/>
      <c r="M18" s="25">
        <v>80</v>
      </c>
      <c r="N18" s="43">
        <v>3</v>
      </c>
      <c r="O18" s="25">
        <v>80</v>
      </c>
      <c r="P18" s="43">
        <v>3</v>
      </c>
      <c r="Q18" s="25" t="s">
        <v>30</v>
      </c>
    </row>
    <row r="19" spans="1:17" ht="27" customHeight="1">
      <c r="A19" s="25">
        <v>48</v>
      </c>
      <c r="B19" s="108" t="s">
        <v>52</v>
      </c>
      <c r="C19" s="108"/>
      <c r="D19" s="26">
        <f t="shared" ref="D19:D22" si="6">SUM(F19:I19)+M19+O19</f>
        <v>220</v>
      </c>
      <c r="E19" s="26">
        <f t="shared" ref="E19:E22" si="7">J19+N19+P19</f>
        <v>8</v>
      </c>
      <c r="F19" s="25"/>
      <c r="G19" s="27"/>
      <c r="H19" s="27"/>
      <c r="I19" s="27"/>
      <c r="J19" s="27"/>
      <c r="K19" s="25"/>
      <c r="L19" s="43"/>
      <c r="M19" s="27">
        <v>80</v>
      </c>
      <c r="N19" s="27">
        <v>3</v>
      </c>
      <c r="O19" s="27">
        <v>140</v>
      </c>
      <c r="P19" s="27">
        <v>5</v>
      </c>
      <c r="Q19" s="25" t="s">
        <v>30</v>
      </c>
    </row>
    <row r="20" spans="1:17" ht="30" customHeight="1">
      <c r="A20" s="25">
        <v>49</v>
      </c>
      <c r="B20" s="108" t="s">
        <v>58</v>
      </c>
      <c r="C20" s="108"/>
      <c r="D20" s="26">
        <f t="shared" si="6"/>
        <v>140</v>
      </c>
      <c r="E20" s="26">
        <f t="shared" si="7"/>
        <v>5</v>
      </c>
      <c r="F20" s="25">
        <v>30</v>
      </c>
      <c r="G20" s="27"/>
      <c r="H20" s="27">
        <v>15</v>
      </c>
      <c r="I20" s="27">
        <v>15</v>
      </c>
      <c r="J20" s="27">
        <v>2</v>
      </c>
      <c r="K20" s="25" t="s">
        <v>22</v>
      </c>
      <c r="L20" s="25"/>
      <c r="M20" s="25">
        <v>80</v>
      </c>
      <c r="N20" s="43">
        <v>3</v>
      </c>
      <c r="O20" s="25"/>
      <c r="P20" s="43"/>
      <c r="Q20" s="25" t="s">
        <v>30</v>
      </c>
    </row>
    <row r="21" spans="1:17" ht="25.95" customHeight="1">
      <c r="A21" s="25">
        <v>50</v>
      </c>
      <c r="B21" s="108" t="s">
        <v>59</v>
      </c>
      <c r="C21" s="108"/>
      <c r="D21" s="26">
        <f t="shared" si="6"/>
        <v>60</v>
      </c>
      <c r="E21" s="26">
        <f t="shared" si="7"/>
        <v>2</v>
      </c>
      <c r="F21" s="25">
        <v>10</v>
      </c>
      <c r="G21" s="27"/>
      <c r="H21" s="27">
        <v>20</v>
      </c>
      <c r="I21" s="27">
        <v>30</v>
      </c>
      <c r="J21" s="27">
        <v>2</v>
      </c>
      <c r="K21" s="25"/>
      <c r="L21" s="43" t="s">
        <v>30</v>
      </c>
      <c r="M21" s="25"/>
      <c r="N21" s="43"/>
      <c r="O21" s="25"/>
      <c r="P21" s="43"/>
      <c r="Q21" s="25"/>
    </row>
    <row r="22" spans="1:17" ht="33" customHeight="1">
      <c r="A22" s="25">
        <v>51</v>
      </c>
      <c r="B22" s="121" t="s">
        <v>87</v>
      </c>
      <c r="C22" s="121"/>
      <c r="D22" s="26">
        <f t="shared" si="6"/>
        <v>80</v>
      </c>
      <c r="E22" s="26">
        <f t="shared" si="7"/>
        <v>3</v>
      </c>
      <c r="F22" s="25"/>
      <c r="G22" s="27"/>
      <c r="H22" s="27"/>
      <c r="I22" s="27"/>
      <c r="J22" s="27"/>
      <c r="K22" s="25"/>
      <c r="L22" s="43"/>
      <c r="M22" s="25"/>
      <c r="N22" s="43"/>
      <c r="O22" s="25">
        <v>80</v>
      </c>
      <c r="P22" s="43">
        <v>3</v>
      </c>
      <c r="Q22" s="25" t="s">
        <v>30</v>
      </c>
    </row>
    <row r="23" spans="1:17">
      <c r="A23" s="103" t="s">
        <v>23</v>
      </c>
      <c r="B23" s="104"/>
      <c r="C23" s="104"/>
      <c r="D23" s="50">
        <f>SUM(D18:D22)</f>
        <v>660</v>
      </c>
      <c r="E23" s="50">
        <f t="shared" ref="E23:P23" si="8">SUM(E18:E22)</f>
        <v>24</v>
      </c>
      <c r="F23" s="50">
        <f t="shared" si="8"/>
        <v>40</v>
      </c>
      <c r="G23" s="50">
        <f t="shared" si="8"/>
        <v>0</v>
      </c>
      <c r="H23" s="50">
        <f t="shared" si="8"/>
        <v>35</v>
      </c>
      <c r="I23" s="50">
        <f t="shared" si="8"/>
        <v>45</v>
      </c>
      <c r="J23" s="50">
        <f t="shared" si="8"/>
        <v>4</v>
      </c>
      <c r="K23" s="50">
        <f t="shared" si="8"/>
        <v>0</v>
      </c>
      <c r="L23" s="50">
        <f t="shared" si="8"/>
        <v>0</v>
      </c>
      <c r="M23" s="50">
        <f t="shared" si="8"/>
        <v>240</v>
      </c>
      <c r="N23" s="50">
        <f t="shared" si="8"/>
        <v>9</v>
      </c>
      <c r="O23" s="50">
        <f t="shared" si="8"/>
        <v>300</v>
      </c>
      <c r="P23" s="50">
        <f t="shared" si="8"/>
        <v>11</v>
      </c>
      <c r="Q23" s="51"/>
    </row>
    <row r="24" spans="1:17">
      <c r="A24" s="125" t="s">
        <v>94</v>
      </c>
      <c r="B24" s="126"/>
      <c r="C24" s="126"/>
      <c r="D24" s="46">
        <f t="shared" ref="D24:J24" si="9">D12+D16+D23</f>
        <v>840</v>
      </c>
      <c r="E24" s="46">
        <f t="shared" si="9"/>
        <v>30</v>
      </c>
      <c r="F24" s="46">
        <f t="shared" si="9"/>
        <v>50</v>
      </c>
      <c r="G24" s="46">
        <f t="shared" si="9"/>
        <v>35</v>
      </c>
      <c r="H24" s="46">
        <f t="shared" si="9"/>
        <v>35</v>
      </c>
      <c r="I24" s="46">
        <f t="shared" si="9"/>
        <v>60</v>
      </c>
      <c r="J24" s="46">
        <f t="shared" si="9"/>
        <v>6</v>
      </c>
      <c r="K24" s="46"/>
      <c r="L24" s="46"/>
      <c r="M24" s="46">
        <f>M12+M16+M23</f>
        <v>240</v>
      </c>
      <c r="N24" s="46">
        <f>N12+N16+N23</f>
        <v>9</v>
      </c>
      <c r="O24" s="46">
        <f>O12+O16+O23</f>
        <v>420</v>
      </c>
      <c r="P24" s="46">
        <f>P12+P16+P23</f>
        <v>15</v>
      </c>
      <c r="Q24" s="46"/>
    </row>
    <row r="25" spans="1:17">
      <c r="O25" s="1"/>
    </row>
  </sheetData>
  <mergeCells count="40">
    <mergeCell ref="I2:M2"/>
    <mergeCell ref="A3:C3"/>
    <mergeCell ref="I3:L3"/>
    <mergeCell ref="D4:G4"/>
    <mergeCell ref="A1:C1"/>
    <mergeCell ref="A2:C2"/>
    <mergeCell ref="A13:Q13"/>
    <mergeCell ref="I8:I9"/>
    <mergeCell ref="J8:J9"/>
    <mergeCell ref="K8:L8"/>
    <mergeCell ref="M8:M9"/>
    <mergeCell ref="N8:N9"/>
    <mergeCell ref="O8:O9"/>
    <mergeCell ref="A6:A9"/>
    <mergeCell ref="B6:C9"/>
    <mergeCell ref="D6:E7"/>
    <mergeCell ref="F6:Q6"/>
    <mergeCell ref="F7:L7"/>
    <mergeCell ref="M7:Q7"/>
    <mergeCell ref="D8:D9"/>
    <mergeCell ref="E8:E9"/>
    <mergeCell ref="F8:F9"/>
    <mergeCell ref="P8:P9"/>
    <mergeCell ref="Q8:Q9"/>
    <mergeCell ref="A10:Q10"/>
    <mergeCell ref="B11:C11"/>
    <mergeCell ref="A12:C12"/>
    <mergeCell ref="G8:G9"/>
    <mergeCell ref="H8:H9"/>
    <mergeCell ref="B14:C14"/>
    <mergeCell ref="A16:C16"/>
    <mergeCell ref="A17:Q17"/>
    <mergeCell ref="B18:C18"/>
    <mergeCell ref="B20:C20"/>
    <mergeCell ref="B21:C21"/>
    <mergeCell ref="A23:C23"/>
    <mergeCell ref="A24:C24"/>
    <mergeCell ref="B15:C15"/>
    <mergeCell ref="B19:C19"/>
    <mergeCell ref="B22:C22"/>
  </mergeCells>
  <pageMargins left="0.7" right="0.7" top="0.75" bottom="0.75" header="0.3" footer="0.3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workbookViewId="0">
      <selection activeCell="G2" sqref="G2"/>
    </sheetView>
  </sheetViews>
  <sheetFormatPr defaultRowHeight="14.4"/>
  <cols>
    <col min="3" max="3" width="22" customWidth="1"/>
    <col min="7" max="7" width="9.88671875" customWidth="1"/>
    <col min="8" max="8" width="11.33203125" customWidth="1"/>
    <col min="9" max="9" width="12.6640625" style="20" customWidth="1"/>
    <col min="10" max="10" width="9" customWidth="1"/>
    <col min="12" max="12" width="8.109375" customWidth="1"/>
    <col min="14" max="14" width="10.33203125" customWidth="1"/>
    <col min="16" max="16" width="10.88671875" customWidth="1"/>
    <col min="17" max="17" width="10.6640625" customWidth="1"/>
  </cols>
  <sheetData>
    <row r="1" spans="1:17" ht="28.95" customHeight="1">
      <c r="A1" s="90" t="s">
        <v>103</v>
      </c>
      <c r="B1" s="90"/>
      <c r="C1" s="90"/>
      <c r="D1" s="90"/>
      <c r="E1" s="47"/>
      <c r="F1" s="47"/>
      <c r="G1" s="47"/>
      <c r="H1" s="47"/>
      <c r="I1" s="63"/>
      <c r="J1" s="47"/>
      <c r="K1" s="47"/>
      <c r="L1" s="47"/>
      <c r="M1" s="47"/>
      <c r="N1" s="47"/>
      <c r="O1" s="47"/>
      <c r="P1" s="47"/>
      <c r="Q1" s="47"/>
    </row>
    <row r="2" spans="1:17" ht="30.6" customHeight="1">
      <c r="A2" s="154" t="s">
        <v>69</v>
      </c>
      <c r="B2" s="154"/>
      <c r="C2" s="154"/>
      <c r="D2" s="59"/>
      <c r="E2" s="21"/>
      <c r="F2" s="21"/>
      <c r="G2" s="21"/>
      <c r="H2" s="77"/>
      <c r="I2" s="100"/>
      <c r="J2" s="100"/>
      <c r="K2" s="100"/>
      <c r="L2" s="100"/>
      <c r="M2" s="100"/>
      <c r="N2" s="48"/>
      <c r="O2" s="48"/>
      <c r="P2" s="48"/>
      <c r="Q2" s="48"/>
    </row>
    <row r="3" spans="1:17">
      <c r="A3" s="154" t="s">
        <v>83</v>
      </c>
      <c r="B3" s="154"/>
      <c r="C3" s="154"/>
      <c r="D3" s="59"/>
      <c r="E3" s="21"/>
      <c r="F3" s="21"/>
      <c r="G3" s="21"/>
      <c r="H3" s="77"/>
      <c r="I3" s="100" t="s">
        <v>68</v>
      </c>
      <c r="J3" s="100"/>
      <c r="K3" s="100"/>
      <c r="L3" s="100"/>
      <c r="M3" s="21"/>
      <c r="N3" s="21"/>
      <c r="O3" s="48"/>
      <c r="P3" s="48"/>
      <c r="Q3" s="48"/>
    </row>
    <row r="4" spans="1:17">
      <c r="A4" s="21"/>
      <c r="B4" s="21"/>
      <c r="C4" s="21"/>
      <c r="D4" s="100" t="s">
        <v>0</v>
      </c>
      <c r="E4" s="100"/>
      <c r="F4" s="100"/>
      <c r="G4" s="100"/>
      <c r="H4" s="77"/>
      <c r="I4" s="64"/>
      <c r="J4" s="22"/>
      <c r="K4" s="23"/>
      <c r="L4" s="21"/>
      <c r="M4" s="21"/>
      <c r="N4" s="21"/>
      <c r="O4" s="48"/>
      <c r="P4" s="48"/>
      <c r="Q4" s="48"/>
    </row>
    <row r="5" spans="1:17">
      <c r="A5" s="21"/>
      <c r="B5" s="21"/>
      <c r="C5" s="21"/>
      <c r="D5" s="21"/>
      <c r="E5" s="21"/>
      <c r="F5" s="21"/>
      <c r="G5" s="21"/>
      <c r="H5" s="77"/>
      <c r="I5" s="65"/>
      <c r="J5" s="21"/>
      <c r="K5" s="21"/>
      <c r="L5" s="21"/>
      <c r="M5" s="21"/>
      <c r="N5" s="21"/>
      <c r="O5" s="48"/>
      <c r="P5" s="48"/>
      <c r="Q5" s="48"/>
    </row>
    <row r="6" spans="1:17">
      <c r="A6" s="94" t="s">
        <v>1</v>
      </c>
      <c r="B6" s="94" t="s">
        <v>2</v>
      </c>
      <c r="C6" s="94"/>
      <c r="D6" s="95" t="s">
        <v>3</v>
      </c>
      <c r="E6" s="95"/>
      <c r="F6" s="94" t="s">
        <v>60</v>
      </c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</row>
    <row r="7" spans="1:17">
      <c r="A7" s="94"/>
      <c r="B7" s="94"/>
      <c r="C7" s="94"/>
      <c r="D7" s="95"/>
      <c r="E7" s="95"/>
      <c r="F7" s="99" t="s">
        <v>5</v>
      </c>
      <c r="G7" s="99"/>
      <c r="H7" s="99"/>
      <c r="I7" s="99"/>
      <c r="J7" s="99"/>
      <c r="K7" s="99"/>
      <c r="L7" s="99"/>
      <c r="M7" s="94" t="s">
        <v>6</v>
      </c>
      <c r="N7" s="94"/>
      <c r="O7" s="94"/>
      <c r="P7" s="94"/>
      <c r="Q7" s="94"/>
    </row>
    <row r="8" spans="1:17" ht="23.4" customHeight="1">
      <c r="A8" s="94"/>
      <c r="B8" s="94"/>
      <c r="C8" s="94"/>
      <c r="D8" s="95" t="s">
        <v>7</v>
      </c>
      <c r="E8" s="95" t="s">
        <v>8</v>
      </c>
      <c r="F8" s="99" t="s">
        <v>9</v>
      </c>
      <c r="G8" s="99" t="s">
        <v>10</v>
      </c>
      <c r="H8" s="132" t="s">
        <v>101</v>
      </c>
      <c r="I8" s="99" t="s">
        <v>11</v>
      </c>
      <c r="J8" s="99" t="s">
        <v>12</v>
      </c>
      <c r="K8" s="99" t="s">
        <v>13</v>
      </c>
      <c r="L8" s="99"/>
      <c r="M8" s="94" t="s">
        <v>14</v>
      </c>
      <c r="N8" s="94" t="s">
        <v>15</v>
      </c>
      <c r="O8" s="94" t="s">
        <v>16</v>
      </c>
      <c r="P8" s="94" t="s">
        <v>17</v>
      </c>
      <c r="Q8" s="94" t="s">
        <v>18</v>
      </c>
    </row>
    <row r="9" spans="1:17" ht="37.799999999999997">
      <c r="A9" s="94"/>
      <c r="B9" s="94"/>
      <c r="C9" s="94"/>
      <c r="D9" s="95"/>
      <c r="E9" s="95"/>
      <c r="F9" s="99"/>
      <c r="G9" s="99"/>
      <c r="H9" s="133"/>
      <c r="I9" s="99"/>
      <c r="J9" s="99"/>
      <c r="K9" s="24" t="s">
        <v>19</v>
      </c>
      <c r="L9" s="24" t="s">
        <v>20</v>
      </c>
      <c r="M9" s="94"/>
      <c r="N9" s="94"/>
      <c r="O9" s="94"/>
      <c r="P9" s="94"/>
      <c r="Q9" s="94"/>
    </row>
    <row r="10" spans="1:17">
      <c r="A10" s="111" t="s">
        <v>82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</row>
    <row r="11" spans="1:17">
      <c r="A11" s="27">
        <v>52</v>
      </c>
      <c r="B11" s="96" t="s">
        <v>100</v>
      </c>
      <c r="C11" s="97"/>
      <c r="D11" s="26">
        <f>SUM(F11:I11)</f>
        <v>40</v>
      </c>
      <c r="E11" s="26">
        <f t="shared" ref="E11" si="0">J11+N11+O11</f>
        <v>2</v>
      </c>
      <c r="F11" s="27">
        <v>5</v>
      </c>
      <c r="G11" s="27"/>
      <c r="H11" s="27">
        <v>10</v>
      </c>
      <c r="I11" s="27">
        <v>25</v>
      </c>
      <c r="J11" s="27">
        <v>2</v>
      </c>
      <c r="K11" s="27"/>
      <c r="L11" s="27" t="s">
        <v>30</v>
      </c>
      <c r="M11" s="68"/>
      <c r="N11" s="68"/>
      <c r="O11" s="68"/>
      <c r="P11" s="68"/>
      <c r="Q11" s="68"/>
    </row>
    <row r="12" spans="1:17">
      <c r="A12" s="103" t="s">
        <v>23</v>
      </c>
      <c r="B12" s="104"/>
      <c r="C12" s="104"/>
      <c r="D12" s="50">
        <f>SUM(D11)</f>
        <v>40</v>
      </c>
      <c r="E12" s="50">
        <f t="shared" ref="E12:P12" si="1">SUM(E11)</f>
        <v>2</v>
      </c>
      <c r="F12" s="50">
        <f t="shared" si="1"/>
        <v>5</v>
      </c>
      <c r="G12" s="50">
        <f t="shared" si="1"/>
        <v>0</v>
      </c>
      <c r="H12" s="50">
        <f t="shared" si="1"/>
        <v>10</v>
      </c>
      <c r="I12" s="50">
        <f t="shared" si="1"/>
        <v>25</v>
      </c>
      <c r="J12" s="50">
        <f t="shared" si="1"/>
        <v>2</v>
      </c>
      <c r="K12" s="50"/>
      <c r="L12" s="50"/>
      <c r="M12" s="50">
        <f t="shared" si="1"/>
        <v>0</v>
      </c>
      <c r="N12" s="50">
        <f t="shared" si="1"/>
        <v>0</v>
      </c>
      <c r="O12" s="50">
        <f t="shared" si="1"/>
        <v>0</v>
      </c>
      <c r="P12" s="50">
        <f t="shared" si="1"/>
        <v>0</v>
      </c>
      <c r="Q12" s="51"/>
    </row>
    <row r="13" spans="1:17">
      <c r="A13" s="143" t="s">
        <v>25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5"/>
    </row>
    <row r="14" spans="1:17" ht="27.6" customHeight="1">
      <c r="A14" s="25">
        <v>53</v>
      </c>
      <c r="B14" s="153" t="s">
        <v>88</v>
      </c>
      <c r="C14" s="153"/>
      <c r="D14" s="26">
        <f>SUM(F14:I14)+M14+O14</f>
        <v>140</v>
      </c>
      <c r="E14" s="26">
        <f>J14+N14+P14</f>
        <v>6</v>
      </c>
      <c r="F14" s="25">
        <v>15</v>
      </c>
      <c r="G14" s="25"/>
      <c r="H14" s="80">
        <v>25</v>
      </c>
      <c r="I14" s="27">
        <v>20</v>
      </c>
      <c r="J14" s="43">
        <v>2</v>
      </c>
      <c r="K14" s="25"/>
      <c r="L14" s="43" t="s">
        <v>30</v>
      </c>
      <c r="M14" s="27">
        <v>40</v>
      </c>
      <c r="N14" s="27">
        <v>2</v>
      </c>
      <c r="O14" s="27">
        <v>40</v>
      </c>
      <c r="P14" s="27">
        <v>2</v>
      </c>
      <c r="Q14" s="25" t="s">
        <v>30</v>
      </c>
    </row>
    <row r="15" spans="1:17" ht="30.6" customHeight="1">
      <c r="A15" s="25">
        <v>54</v>
      </c>
      <c r="B15" s="108" t="s">
        <v>58</v>
      </c>
      <c r="C15" s="108"/>
      <c r="D15" s="26">
        <f t="shared" ref="D15:D18" si="2">SUM(F15:I15)+M15+O15</f>
        <v>80</v>
      </c>
      <c r="E15" s="26">
        <f t="shared" ref="E15:E18" si="3">J15+N15+P15</f>
        <v>3</v>
      </c>
      <c r="F15" s="25"/>
      <c r="G15" s="25"/>
      <c r="H15" s="80"/>
      <c r="I15" s="27"/>
      <c r="J15" s="43"/>
      <c r="K15" s="60"/>
      <c r="L15" s="25"/>
      <c r="M15" s="25"/>
      <c r="N15" s="43"/>
      <c r="O15" s="25">
        <v>80</v>
      </c>
      <c r="P15" s="43">
        <v>3</v>
      </c>
      <c r="Q15" s="25" t="s">
        <v>30</v>
      </c>
    </row>
    <row r="16" spans="1:17" ht="27" customHeight="1">
      <c r="A16" s="25">
        <v>55</v>
      </c>
      <c r="B16" s="115" t="s">
        <v>80</v>
      </c>
      <c r="C16" s="116"/>
      <c r="D16" s="26">
        <f t="shared" si="2"/>
        <v>220</v>
      </c>
      <c r="E16" s="26">
        <f t="shared" si="3"/>
        <v>8</v>
      </c>
      <c r="F16" s="25">
        <v>25</v>
      </c>
      <c r="G16" s="25"/>
      <c r="H16" s="80">
        <v>25</v>
      </c>
      <c r="I16" s="27">
        <v>10</v>
      </c>
      <c r="J16" s="43">
        <v>2</v>
      </c>
      <c r="K16" s="60" t="s">
        <v>22</v>
      </c>
      <c r="L16" s="25"/>
      <c r="M16" s="25">
        <v>80</v>
      </c>
      <c r="N16" s="43">
        <v>3</v>
      </c>
      <c r="O16" s="25">
        <v>80</v>
      </c>
      <c r="P16" s="43">
        <v>3</v>
      </c>
      <c r="Q16" s="25" t="s">
        <v>30</v>
      </c>
    </row>
    <row r="17" spans="1:17" ht="21.6" customHeight="1">
      <c r="A17" s="25">
        <v>56</v>
      </c>
      <c r="B17" s="115" t="s">
        <v>61</v>
      </c>
      <c r="C17" s="116"/>
      <c r="D17" s="26">
        <f t="shared" si="2"/>
        <v>140</v>
      </c>
      <c r="E17" s="26">
        <f t="shared" si="3"/>
        <v>6</v>
      </c>
      <c r="F17" s="25">
        <v>35</v>
      </c>
      <c r="G17" s="25"/>
      <c r="H17" s="80">
        <v>10</v>
      </c>
      <c r="I17" s="27">
        <v>15</v>
      </c>
      <c r="J17" s="43">
        <v>2</v>
      </c>
      <c r="K17" s="47"/>
      <c r="L17" s="60" t="s">
        <v>30</v>
      </c>
      <c r="M17" s="25">
        <v>40</v>
      </c>
      <c r="N17" s="43">
        <v>2</v>
      </c>
      <c r="O17" s="25">
        <v>40</v>
      </c>
      <c r="P17" s="43">
        <v>2</v>
      </c>
      <c r="Q17" s="25" t="s">
        <v>30</v>
      </c>
    </row>
    <row r="18" spans="1:17" s="20" customFormat="1" ht="41.4" customHeight="1">
      <c r="A18" s="27">
        <v>57</v>
      </c>
      <c r="B18" s="121" t="s">
        <v>99</v>
      </c>
      <c r="C18" s="121"/>
      <c r="D18" s="26">
        <f t="shared" si="2"/>
        <v>40</v>
      </c>
      <c r="E18" s="26">
        <f t="shared" si="3"/>
        <v>5</v>
      </c>
      <c r="F18" s="27">
        <v>0</v>
      </c>
      <c r="G18" s="27"/>
      <c r="H18" s="27">
        <v>40</v>
      </c>
      <c r="I18" s="27">
        <v>0</v>
      </c>
      <c r="J18" s="27">
        <v>5</v>
      </c>
      <c r="K18" s="27"/>
      <c r="L18" s="27" t="s">
        <v>30</v>
      </c>
      <c r="M18" s="27"/>
      <c r="N18" s="27"/>
      <c r="O18" s="27"/>
      <c r="P18" s="27"/>
      <c r="Q18" s="27"/>
    </row>
    <row r="19" spans="1:17" ht="20.399999999999999" customHeight="1">
      <c r="A19" s="103" t="s">
        <v>23</v>
      </c>
      <c r="B19" s="104"/>
      <c r="C19" s="104"/>
      <c r="D19" s="50">
        <f t="shared" ref="D19:J19" si="4">SUM(D14:D18)</f>
        <v>620</v>
      </c>
      <c r="E19" s="50">
        <f t="shared" si="4"/>
        <v>28</v>
      </c>
      <c r="F19" s="50">
        <f t="shared" si="4"/>
        <v>75</v>
      </c>
      <c r="G19" s="50">
        <f t="shared" si="4"/>
        <v>0</v>
      </c>
      <c r="H19" s="50">
        <f t="shared" si="4"/>
        <v>100</v>
      </c>
      <c r="I19" s="50">
        <f t="shared" si="4"/>
        <v>45</v>
      </c>
      <c r="J19" s="50">
        <f t="shared" si="4"/>
        <v>11</v>
      </c>
      <c r="K19" s="50"/>
      <c r="L19" s="50"/>
      <c r="M19" s="50">
        <f>SUM(M14:M18)</f>
        <v>160</v>
      </c>
      <c r="N19" s="50">
        <f>SUM(N14:N18)</f>
        <v>7</v>
      </c>
      <c r="O19" s="50">
        <f>SUM(O14:O18)</f>
        <v>240</v>
      </c>
      <c r="P19" s="50">
        <f>SUM(P14:P18)</f>
        <v>10</v>
      </c>
      <c r="Q19" s="51"/>
    </row>
    <row r="20" spans="1:17" ht="24" customHeight="1">
      <c r="A20" s="125" t="s">
        <v>93</v>
      </c>
      <c r="B20" s="126"/>
      <c r="C20" s="126"/>
      <c r="D20" s="46">
        <f t="shared" ref="D20:J20" si="5">D11+D19</f>
        <v>660</v>
      </c>
      <c r="E20" s="46">
        <f t="shared" si="5"/>
        <v>30</v>
      </c>
      <c r="F20" s="46">
        <f t="shared" si="5"/>
        <v>80</v>
      </c>
      <c r="G20" s="46">
        <f t="shared" si="5"/>
        <v>0</v>
      </c>
      <c r="H20" s="46">
        <f t="shared" si="5"/>
        <v>110</v>
      </c>
      <c r="I20" s="46">
        <f t="shared" si="5"/>
        <v>70</v>
      </c>
      <c r="J20" s="46">
        <f t="shared" si="5"/>
        <v>13</v>
      </c>
      <c r="K20" s="46"/>
      <c r="L20" s="46"/>
      <c r="M20" s="46">
        <f>M11+M19</f>
        <v>160</v>
      </c>
      <c r="N20" s="46">
        <f>N11+N19</f>
        <v>7</v>
      </c>
      <c r="O20" s="46">
        <f>O11+O19</f>
        <v>240</v>
      </c>
      <c r="P20" s="46">
        <f>P11+P19</f>
        <v>10</v>
      </c>
      <c r="Q20" s="46"/>
    </row>
    <row r="22" spans="1:17">
      <c r="J22" s="20"/>
      <c r="K22" s="20"/>
      <c r="L22" s="20"/>
      <c r="M22" s="20"/>
      <c r="N22" s="20"/>
      <c r="O22" s="20"/>
    </row>
  </sheetData>
  <mergeCells count="36">
    <mergeCell ref="A10:Q10"/>
    <mergeCell ref="B11:C11"/>
    <mergeCell ref="A12:C12"/>
    <mergeCell ref="A6:A9"/>
    <mergeCell ref="G8:G9"/>
    <mergeCell ref="A2:C2"/>
    <mergeCell ref="B6:C9"/>
    <mergeCell ref="D6:E7"/>
    <mergeCell ref="F6:Q6"/>
    <mergeCell ref="F7:L7"/>
    <mergeCell ref="M7:Q7"/>
    <mergeCell ref="D8:D9"/>
    <mergeCell ref="E8:E9"/>
    <mergeCell ref="H8:H9"/>
    <mergeCell ref="F8:F9"/>
    <mergeCell ref="A3:C3"/>
    <mergeCell ref="I3:L3"/>
    <mergeCell ref="D4:G4"/>
    <mergeCell ref="K8:L8"/>
    <mergeCell ref="M8:M9"/>
    <mergeCell ref="A1:D1"/>
    <mergeCell ref="A20:C20"/>
    <mergeCell ref="A13:Q13"/>
    <mergeCell ref="B16:C16"/>
    <mergeCell ref="B17:C17"/>
    <mergeCell ref="B15:C15"/>
    <mergeCell ref="B18:C18"/>
    <mergeCell ref="A19:C19"/>
    <mergeCell ref="P8:P9"/>
    <mergeCell ref="Q8:Q9"/>
    <mergeCell ref="I8:I9"/>
    <mergeCell ref="J8:J9"/>
    <mergeCell ref="N8:N9"/>
    <mergeCell ref="O8:O9"/>
    <mergeCell ref="B14:C14"/>
    <mergeCell ref="I2:M2"/>
  </mergeCells>
  <pageMargins left="0.7" right="0.7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>
      <selection activeCell="J5" sqref="J5:M5"/>
    </sheetView>
  </sheetViews>
  <sheetFormatPr defaultRowHeight="14.4"/>
  <cols>
    <col min="7" max="7" width="6.5546875" bestFit="1" customWidth="1"/>
    <col min="8" max="8" width="11.33203125" style="3" customWidth="1"/>
    <col min="9" max="9" width="7.88671875" style="3" customWidth="1"/>
    <col min="10" max="10" width="7.109375" style="3" bestFit="1" customWidth="1"/>
    <col min="11" max="11" width="8.33203125" style="3" bestFit="1" customWidth="1"/>
    <col min="12" max="12" width="11.33203125" style="3" customWidth="1"/>
    <col min="13" max="13" width="13.5546875" style="3" bestFit="1" customWidth="1"/>
    <col min="14" max="14" width="12.44140625" style="3" customWidth="1"/>
    <col min="15" max="15" width="10.6640625" style="3" customWidth="1"/>
    <col min="16" max="16" width="13.44140625" style="3" customWidth="1"/>
    <col min="17" max="17" width="9.88671875" style="3" customWidth="1"/>
    <col min="18" max="18" width="15" style="3" customWidth="1"/>
  </cols>
  <sheetData>
    <row r="1" spans="1:20">
      <c r="H1" s="9"/>
      <c r="I1" s="12"/>
    </row>
    <row r="2" spans="1:20" ht="15" customHeight="1">
      <c r="H2" s="172" t="s">
        <v>3</v>
      </c>
      <c r="I2" s="173"/>
      <c r="J2" s="170" t="s">
        <v>5</v>
      </c>
      <c r="K2" s="170"/>
      <c r="L2" s="170"/>
      <c r="M2" s="170"/>
      <c r="N2" s="171"/>
      <c r="O2" s="168" t="s">
        <v>6</v>
      </c>
      <c r="P2" s="168"/>
      <c r="Q2" s="168"/>
      <c r="R2" s="169"/>
    </row>
    <row r="3" spans="1:20" ht="19.2" customHeight="1">
      <c r="A3" s="162" t="s">
        <v>70</v>
      </c>
      <c r="B3" s="162"/>
      <c r="C3" s="162"/>
      <c r="H3" s="158" t="s">
        <v>7</v>
      </c>
      <c r="I3" s="159" t="s">
        <v>8</v>
      </c>
      <c r="J3" s="160" t="s">
        <v>9</v>
      </c>
      <c r="K3" s="161" t="s">
        <v>10</v>
      </c>
      <c r="L3" s="174" t="s">
        <v>101</v>
      </c>
      <c r="M3" s="161" t="s">
        <v>11</v>
      </c>
      <c r="N3" s="157" t="s">
        <v>12</v>
      </c>
      <c r="O3" s="169" t="s">
        <v>14</v>
      </c>
      <c r="P3" s="176" t="s">
        <v>15</v>
      </c>
      <c r="Q3" s="177" t="s">
        <v>16</v>
      </c>
      <c r="R3" s="176" t="s">
        <v>17</v>
      </c>
    </row>
    <row r="4" spans="1:20" ht="24" customHeight="1">
      <c r="H4" s="158"/>
      <c r="I4" s="159"/>
      <c r="J4" s="160"/>
      <c r="K4" s="161"/>
      <c r="L4" s="175"/>
      <c r="M4" s="161"/>
      <c r="N4" s="157"/>
      <c r="O4" s="169"/>
      <c r="P4" s="176"/>
      <c r="Q4" s="177"/>
      <c r="R4" s="176"/>
      <c r="T4" s="4" t="s">
        <v>76</v>
      </c>
    </row>
    <row r="5" spans="1:20">
      <c r="A5" s="163" t="s">
        <v>81</v>
      </c>
      <c r="B5" s="164"/>
      <c r="C5" s="164"/>
      <c r="D5" s="164"/>
      <c r="E5" s="164"/>
      <c r="F5" s="164"/>
      <c r="G5" s="164"/>
      <c r="H5" s="7">
        <f>'Semestr 1'!D16+'Semestr 2'!D18</f>
        <v>500</v>
      </c>
      <c r="I5" s="8">
        <f>'Semestr 1'!E16+'Semestr 2'!E18</f>
        <v>20</v>
      </c>
      <c r="J5" s="6">
        <f>'Semestr 1'!F16+'Semestr 2'!F18</f>
        <v>180</v>
      </c>
      <c r="K5" s="2">
        <f>'Semestr 1'!G16+'Semestr 2'!G18</f>
        <v>175</v>
      </c>
      <c r="L5" s="2"/>
      <c r="M5" s="2">
        <f>'Semestr 1'!I16+'Semestr 2'!I18</f>
        <v>145</v>
      </c>
      <c r="N5" s="8">
        <f>'Semestr 1'!J16+'Semestr 2'!J18</f>
        <v>20</v>
      </c>
      <c r="O5" s="6"/>
      <c r="P5" s="2"/>
      <c r="Q5" s="2"/>
      <c r="R5" s="2"/>
      <c r="T5" s="5">
        <f>M5/H5*100%</f>
        <v>0.28999999999999998</v>
      </c>
    </row>
    <row r="6" spans="1:20">
      <c r="A6" s="165" t="s">
        <v>82</v>
      </c>
      <c r="B6" s="165"/>
      <c r="C6" s="165"/>
      <c r="D6" s="165"/>
      <c r="E6" s="165"/>
      <c r="F6" s="165"/>
      <c r="G6" s="166"/>
      <c r="H6" s="85">
        <f>'Semestr 1'!D24+'Semestr 2'!D22+'Semestr 3'!D15+'Semestr 4'!D12+'Semestr 5'!D12+'Semestr 6'!D11</f>
        <v>385</v>
      </c>
      <c r="I6" s="86">
        <f>'Semestr 1'!E24+'Semestr 2'!E22+'Semestr 3'!E15+'Semestr 4'!E12+'Semestr 5'!E12+'Semestr 6'!E11</f>
        <v>15</v>
      </c>
      <c r="J6" s="6">
        <f>'Semestr 1'!F24+'Semestr 2'!F22+'Semestr 3'!F15+'Semestr 4'!F12+'Semestr 5'!F12+'Semestr 6'!F12</f>
        <v>75</v>
      </c>
      <c r="K6" s="2">
        <f>'Semestr 1'!G24+'Semestr 2'!G22+'Semestr 3'!G15+'Semestr 4'!G12+'Semestr 5'!G12+'Semestr 6'!G12</f>
        <v>180</v>
      </c>
      <c r="L6" s="2">
        <f>'Semestr 1'!H24+'Semestr 6'!H12</f>
        <v>20</v>
      </c>
      <c r="M6" s="2">
        <f>'Semestr 1'!I24+'Semestr 2'!I22+'Semestr 3'!I15+'Semestr 4'!I12+'Semestr 5'!I12+'Semestr 6'!I12</f>
        <v>110</v>
      </c>
      <c r="N6" s="8">
        <f>'Semestr 1'!J24+'Semestr 2'!J22+'Semestr 3'!J15+'Semestr 4'!J12+'Semestr 5'!J12+'Semestr 6'!E12</f>
        <v>15</v>
      </c>
      <c r="O6" s="6"/>
      <c r="P6" s="2"/>
      <c r="Q6" s="2"/>
      <c r="R6" s="2"/>
      <c r="T6" s="5">
        <f t="shared" ref="T6:T12" si="0">M6/H6*100%</f>
        <v>0.2857142857142857</v>
      </c>
    </row>
    <row r="7" spans="1:20">
      <c r="A7" s="165" t="s">
        <v>74</v>
      </c>
      <c r="B7" s="165"/>
      <c r="C7" s="165"/>
      <c r="D7" s="165"/>
      <c r="E7" s="165"/>
      <c r="F7" s="165"/>
      <c r="G7" s="166"/>
      <c r="H7" s="85">
        <f>'Semestr 1'!D30+SUM('Semestr 2'!F30:I30)+SUM('Semestr 4'!F15:I15)+SUM('Semestr 5'!F16:I16)</f>
        <v>640</v>
      </c>
      <c r="I7" s="86">
        <f>'Semestr 1'!E30+'Semestr 2'!J30+'Semestr 4'!J15+'Semestr 5'!J16</f>
        <v>24</v>
      </c>
      <c r="J7" s="6">
        <f>'Semestr 1'!F30+'Semestr 2'!F30+'Semestr 4'!F15+'Semestr 5'!F16</f>
        <v>130</v>
      </c>
      <c r="K7" s="2">
        <f>'Semestr 1'!G30+'Semestr 2'!G30+'Semestr 4'!G15+'Semestr 5'!G16</f>
        <v>50</v>
      </c>
      <c r="L7" s="2">
        <f>'Semestr 1'!H30+'Semestr 2'!H30+'Semestr 4'!H15</f>
        <v>275</v>
      </c>
      <c r="M7" s="2">
        <f>'Semestr 1'!I30+'Semestr 2'!I30+'Semestr 4'!I15+'Semestr 5'!I16</f>
        <v>185</v>
      </c>
      <c r="N7" s="8">
        <f>'Semestr 1'!J30+'Semestr 2'!J30+'Semestr 4'!J15+'Semestr 5'!J16</f>
        <v>24</v>
      </c>
      <c r="O7" s="6"/>
      <c r="P7" s="2"/>
      <c r="Q7" s="2"/>
      <c r="R7" s="2"/>
      <c r="T7" s="5">
        <f t="shared" si="0"/>
        <v>0.2890625</v>
      </c>
    </row>
    <row r="8" spans="1:20">
      <c r="A8" s="163" t="s">
        <v>73</v>
      </c>
      <c r="B8" s="167"/>
      <c r="C8" s="167"/>
      <c r="D8" s="167"/>
      <c r="E8" s="167"/>
      <c r="F8" s="167"/>
      <c r="G8" s="167"/>
      <c r="H8" s="7">
        <f>SUM('Semestr 3'!F23:I23)+SUM('Semestr 4'!F24:I24)+SUM('Semestr 5'!F23:I23)+SUM('Semestr 6'!F19:I19)</f>
        <v>900</v>
      </c>
      <c r="I8" s="8">
        <f>'Semestr 3'!J23+'Semestr 4'!J24+'Semestr 5'!J23+'Semestr 6'!J19</f>
        <v>34</v>
      </c>
      <c r="J8" s="6">
        <f>'Semestr 3'!F23+'Semestr 4'!F24+'Semestr 5'!F23+'Semestr 6'!F19</f>
        <v>375</v>
      </c>
      <c r="K8" s="2">
        <f>'Semestr 3'!G23+'Semestr 4'!G24+'Semestr 5'!G23+'Semestr 6'!G19</f>
        <v>0</v>
      </c>
      <c r="L8" s="2">
        <f>'Semestr 3'!H23+'Semestr 4'!H24+'Semestr 5'!H23+'Semestr 6'!H19</f>
        <v>255</v>
      </c>
      <c r="M8" s="2">
        <f>'Semestr 3'!I23+'Semestr 4'!I24+'Semestr 5'!I23+'Semestr 6'!I19</f>
        <v>270</v>
      </c>
      <c r="N8" s="8">
        <f>'Semestr 3'!J23+'Semestr 4'!J24+'Semestr 5'!J23+'Semestr 6'!J19</f>
        <v>34</v>
      </c>
      <c r="O8" s="6"/>
      <c r="P8" s="2"/>
      <c r="Q8" s="2"/>
      <c r="R8" s="2"/>
      <c r="T8" s="87">
        <f t="shared" si="0"/>
        <v>0.3</v>
      </c>
    </row>
    <row r="9" spans="1:20">
      <c r="A9" s="163" t="s">
        <v>71</v>
      </c>
      <c r="B9" s="167"/>
      <c r="C9" s="167"/>
      <c r="D9" s="167"/>
      <c r="E9" s="167"/>
      <c r="F9" s="167"/>
      <c r="G9" s="167"/>
      <c r="H9" s="7"/>
      <c r="I9" s="8"/>
      <c r="J9" s="6"/>
      <c r="K9" s="2"/>
      <c r="L9" s="2"/>
      <c r="M9" s="2"/>
      <c r="N9" s="8"/>
      <c r="O9" s="6">
        <f>'Semestr 1'!M31+'Semestr 2'!M31+'Semestr 3'!M24+'Semestr 4'!M25+'Semestr 5'!M24+'Semestr 6'!M20</f>
        <v>1100</v>
      </c>
      <c r="P9" s="2">
        <f>'Semestr 2'!N31+'Semestr 3'!N24+'Semestr 4'!N25+'Semestr 5'!N24+'Semestr 6'!N20</f>
        <v>41</v>
      </c>
      <c r="Q9" s="2"/>
      <c r="R9" s="2"/>
    </row>
    <row r="10" spans="1:20">
      <c r="A10" s="163" t="s">
        <v>72</v>
      </c>
      <c r="B10" s="167"/>
      <c r="C10" s="167"/>
      <c r="D10" s="167"/>
      <c r="E10" s="167"/>
      <c r="F10" s="167"/>
      <c r="G10" s="167"/>
      <c r="H10" s="7"/>
      <c r="I10" s="8"/>
      <c r="J10" s="6"/>
      <c r="K10" s="2"/>
      <c r="L10" s="2"/>
      <c r="M10" s="2"/>
      <c r="N10" s="8"/>
      <c r="O10" s="6"/>
      <c r="P10" s="2"/>
      <c r="Q10" s="2">
        <f>'Semestr 2'!O31+'Semestr 3'!O24+'Semestr 4'!O25+'Semestr 5'!O24+'Semestr 6'!O20</f>
        <v>1200</v>
      </c>
      <c r="R10" s="2">
        <f>'Semestr 2'!P31+'Semestr 3'!P24+'Semestr 4'!P25+'Semestr 5'!P24+'Semestr 6'!P20</f>
        <v>46</v>
      </c>
    </row>
    <row r="11" spans="1:20">
      <c r="H11" s="9"/>
      <c r="I11" s="11"/>
      <c r="J11" s="10"/>
      <c r="K11" s="10"/>
      <c r="L11" s="10"/>
      <c r="M11" s="10"/>
      <c r="N11" s="11"/>
    </row>
    <row r="12" spans="1:20" s="4" customFormat="1">
      <c r="A12" s="155" t="s">
        <v>75</v>
      </c>
      <c r="B12" s="155"/>
      <c r="C12" s="155"/>
      <c r="D12" s="155"/>
      <c r="E12" s="155"/>
      <c r="F12" s="155"/>
      <c r="G12" s="156"/>
      <c r="H12" s="14">
        <f>SUM(J12,K12,L12,M12,O12,Q12)</f>
        <v>4725</v>
      </c>
      <c r="I12" s="15">
        <f>SUM(N12,P12,R12)</f>
        <v>180</v>
      </c>
      <c r="J12" s="16">
        <f t="shared" ref="J12:R12" si="1">SUM(J5:J10)</f>
        <v>760</v>
      </c>
      <c r="K12" s="17">
        <f>SUM(K5:K10)</f>
        <v>405</v>
      </c>
      <c r="L12" s="17">
        <f>SUM(L5:L10)</f>
        <v>550</v>
      </c>
      <c r="M12" s="17">
        <f t="shared" si="1"/>
        <v>710</v>
      </c>
      <c r="N12" s="13">
        <f t="shared" si="1"/>
        <v>93</v>
      </c>
      <c r="O12" s="18">
        <f t="shared" si="1"/>
        <v>1100</v>
      </c>
      <c r="P12" s="19">
        <f t="shared" si="1"/>
        <v>41</v>
      </c>
      <c r="Q12" s="19">
        <f t="shared" si="1"/>
        <v>1200</v>
      </c>
      <c r="R12" s="19">
        <f t="shared" si="1"/>
        <v>46</v>
      </c>
      <c r="S12" s="4">
        <f>I12+P12+R12</f>
        <v>267</v>
      </c>
      <c r="T12" s="5">
        <f t="shared" si="0"/>
        <v>0.15026455026455027</v>
      </c>
    </row>
  </sheetData>
  <mergeCells count="22">
    <mergeCell ref="O2:R2"/>
    <mergeCell ref="A9:G9"/>
    <mergeCell ref="A10:G10"/>
    <mergeCell ref="J2:N2"/>
    <mergeCell ref="H2:I2"/>
    <mergeCell ref="L3:L4"/>
    <mergeCell ref="O3:O4"/>
    <mergeCell ref="P3:P4"/>
    <mergeCell ref="Q3:Q4"/>
    <mergeCell ref="R3:R4"/>
    <mergeCell ref="A12:G12"/>
    <mergeCell ref="N3:N4"/>
    <mergeCell ref="H3:H4"/>
    <mergeCell ref="I3:I4"/>
    <mergeCell ref="J3:J4"/>
    <mergeCell ref="K3:K4"/>
    <mergeCell ref="M3:M4"/>
    <mergeCell ref="A3:C3"/>
    <mergeCell ref="A5:G5"/>
    <mergeCell ref="A6:G6"/>
    <mergeCell ref="A7:G7"/>
    <mergeCell ref="A8:G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Semestr 1</vt:lpstr>
      <vt:lpstr>Semestr 2</vt:lpstr>
      <vt:lpstr>Semestr 3</vt:lpstr>
      <vt:lpstr>Semestr 4</vt:lpstr>
      <vt:lpstr>Semestr 5</vt:lpstr>
      <vt:lpstr>Semestr 6</vt:lpstr>
      <vt:lpstr>SUMA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Apolonia Walczyna</cp:lastModifiedBy>
  <cp:lastPrinted>2025-07-24T16:07:44Z</cp:lastPrinted>
  <dcterms:created xsi:type="dcterms:W3CDTF">2015-06-05T18:19:34Z</dcterms:created>
  <dcterms:modified xsi:type="dcterms:W3CDTF">2026-04-15T08:14:05Z</dcterms:modified>
</cp:coreProperties>
</file>