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39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'Arkusz1'!$A$1:$AF$109</definedName>
  </definedNames>
  <calcPr fullCalcOnLoad="1"/>
</workbook>
</file>

<file path=xl/sharedStrings.xml><?xml version="1.0" encoding="utf-8"?>
<sst xmlns="http://schemas.openxmlformats.org/spreadsheetml/2006/main" count="363" uniqueCount="181">
  <si>
    <t>Numer i nazwa modułu</t>
  </si>
  <si>
    <t>Elementy modułu</t>
  </si>
  <si>
    <t>M1. Wprowadzenie do studiowania</t>
  </si>
  <si>
    <t>Moduł przygotowuje studenta do samodzielnego konstruowania własnego programu studiów, stwarza możliwość poznania środowiska akademickiego oraz zapewnia podstawowe przygotowanie dotyczące bezpieczeństwa i higieny pracy</t>
  </si>
  <si>
    <t>BHP</t>
  </si>
  <si>
    <t>M2. Kompetencje osobowościowe i społeczne cz.1.</t>
  </si>
  <si>
    <t>Moduł rozwija kompetencje językowe, sprawność fizyczną oraz umiejętność wykorzystania komputera w pracy administratywisty</t>
  </si>
  <si>
    <t>Język obcy cz.1.</t>
  </si>
  <si>
    <t>WF</t>
  </si>
  <si>
    <t>Moduł pozwala opanować podstawowe kompetencje związane z kluczowymi obszarami oddziaływania administracyjnego</t>
  </si>
  <si>
    <t>Wstęp do prawoznawstwa</t>
  </si>
  <si>
    <t>Ekonomia</t>
  </si>
  <si>
    <t>M4. Rozwój administracji</t>
  </si>
  <si>
    <t>Nauki o administracji</t>
  </si>
  <si>
    <t>Język obcy cz.2.</t>
  </si>
  <si>
    <t>Instytucje Unii Europejskiej</t>
  </si>
  <si>
    <t>Konstytucyjny system organów państwowych</t>
  </si>
  <si>
    <t>Prawo administracyjne - część ogólna</t>
  </si>
  <si>
    <t>Język cz. 3</t>
  </si>
  <si>
    <t>Idea podmiotowości człowieka</t>
  </si>
  <si>
    <t>Legislacja administracyjna</t>
  </si>
  <si>
    <t>Prawo administracyjne część szczegółowa</t>
  </si>
  <si>
    <t>Publiczne prawo gospodarcze</t>
  </si>
  <si>
    <t>Moduł uwrażliwia na znaczenie ochrony własności intelektualnej. Pogłębia też kompetencje językowe</t>
  </si>
  <si>
    <t>Język obcy cz. 4</t>
  </si>
  <si>
    <t>Ochrona własności intelektualnej</t>
  </si>
  <si>
    <t>Postępowanie administracyjne</t>
  </si>
  <si>
    <t>Język obcy cz.5.</t>
  </si>
  <si>
    <t>Autoprezentacja</t>
  </si>
  <si>
    <t>Proseminarium dyplomowe</t>
  </si>
  <si>
    <t>Zamówienia publiczne</t>
  </si>
  <si>
    <t>Praktyka zawodowa</t>
  </si>
  <si>
    <t>Seminarium dyplomowe i przygotowanie pracy</t>
  </si>
  <si>
    <t>Postępowanie podatkowe</t>
  </si>
  <si>
    <t>Finanse jednostek samorządu terytorialnego</t>
  </si>
  <si>
    <t xml:space="preserve">Administracja </t>
  </si>
  <si>
    <t>Moduł rozwija świadomość zmian zachodzących w obszarze administracji</t>
  </si>
  <si>
    <t>M3. Prawno-ekonomiczne aspekty administracji</t>
  </si>
  <si>
    <t>Moduł pozwoli studentowi rozwinąć umiejętność stosowania prawa administracyjnego oraz zasady jego tworzenia</t>
  </si>
  <si>
    <t>Prawo międzynarodowe publiczne</t>
  </si>
  <si>
    <t>Prawo handlowe</t>
  </si>
  <si>
    <t>M5. Kompetencje osobowościowe i społeczne cz.2.</t>
  </si>
  <si>
    <t>M6. Ustrój RP i UE</t>
  </si>
  <si>
    <t>M7. Kompetencje prawne cz. 1</t>
  </si>
  <si>
    <t>M8. Kompetencje osobowościowe i społeczne cz. 3</t>
  </si>
  <si>
    <t>M9. Pogłębione kompetencje z zakresu prawa administracyjnego</t>
  </si>
  <si>
    <t>M11. Kompetencje osobowościowe i społeczne cz.4</t>
  </si>
  <si>
    <t>M13. S1. Administracja publiczna cz. 1</t>
  </si>
  <si>
    <t>M14. Kompetencje osobowościowe i społeczne cz.5</t>
  </si>
  <si>
    <t>Opis modułu</t>
  </si>
  <si>
    <t xml:space="preserve">Semestr 1 </t>
  </si>
  <si>
    <t>Semestr 2</t>
  </si>
  <si>
    <t>Semestr 3</t>
  </si>
  <si>
    <t xml:space="preserve">Semestr 4 </t>
  </si>
  <si>
    <t>Semestr 5</t>
  </si>
  <si>
    <t>Semestr 6</t>
  </si>
  <si>
    <t>LEGENDA</t>
  </si>
  <si>
    <t>specjalności do wyboru</t>
  </si>
  <si>
    <t>moduły dodatkowe do wyboru z podanych lub modułów ogólnouniwersyteckich</t>
  </si>
  <si>
    <t>M12.  Kompetencje pracownika adminstracji w zakresie postępowania administracyjnego i podstaw prawnych pracy urzędniczej.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</si>
  <si>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</si>
  <si>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</si>
  <si>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</si>
  <si>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</si>
  <si>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</si>
  <si>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</si>
  <si>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</si>
  <si>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</si>
  <si>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</si>
  <si>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</si>
  <si>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</si>
  <si>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4</t>
  </si>
  <si>
    <t xml:space="preserve"> Moduł rozwija kreatywność i przygotowuje studenta do realizacji własnych pomysłów. Pozwala na dalsze rozwijanie kompetencji językowych </t>
  </si>
  <si>
    <t>Wybór studia stac-ECTS</t>
  </si>
  <si>
    <t>stacjonarne</t>
  </si>
  <si>
    <t>niestacjonarne</t>
  </si>
  <si>
    <t>Kontrola administracji</t>
  </si>
  <si>
    <t>Zarządzanie finansami publicznymi w Polsce</t>
  </si>
  <si>
    <t>Zarządzanie kapitałem ludzkim w administracji publicznej</t>
  </si>
  <si>
    <t>Ustrój samorządu terytorialnego w Polsce</t>
  </si>
  <si>
    <t>Procesy kierowania w administracji publicznej</t>
  </si>
  <si>
    <t>System podatkowy w Polsce</t>
  </si>
  <si>
    <t>Ochrona i przetwarzanie danych osobowych w sektorze publicznym</t>
  </si>
  <si>
    <t>Organizacja i zarządzanie w sektorze publicznym</t>
  </si>
  <si>
    <t>Moduł pozwala opanować kompetencje związane z procesami kierowania w administracji publicznej, zatrudnianiem w administracji publicznej oraz pozwala uzyskać wiedzę dotyczącą funkcjonowania podmiotów prawa międzynarodowego</t>
  </si>
  <si>
    <t>Prawo pracy i prawo urzędnicze</t>
  </si>
  <si>
    <t>Historia administracji</t>
  </si>
  <si>
    <t>Student w ramach modułu uzyska wiedzę i umiejętności z zakresu systemu podatkowego jak również finansów samorządowych. Ma także napisaną pracę dyplomową</t>
  </si>
  <si>
    <t>Z/O</t>
  </si>
  <si>
    <t>Forma zaliczenia</t>
  </si>
  <si>
    <t>Z</t>
  </si>
  <si>
    <t>E</t>
  </si>
  <si>
    <t>Wybrane instytucje prawa rzeczowego, spadkowego i rodzinnego</t>
  </si>
  <si>
    <t>Wybór studia stac-godz</t>
  </si>
  <si>
    <t>Wybór studia nst-godz</t>
  </si>
  <si>
    <t>Wybór</t>
  </si>
  <si>
    <t>Prawo cywilne. Część ogólna z umowami w administracji</t>
  </si>
  <si>
    <t>Technologie informacyjne</t>
  </si>
  <si>
    <t>M15. Przygotowanie pracy dyplomowej cz. 1.</t>
  </si>
  <si>
    <t>M16. S1. Administracja publiczna cz. 2</t>
  </si>
  <si>
    <t>M18. Przygotowanie pracy dyplomowej cz. 2</t>
  </si>
  <si>
    <t>M19. S1. Administracja publiczna cz. 3</t>
  </si>
  <si>
    <t>M17. A. MODUŁ DO WYBORU</t>
  </si>
  <si>
    <t>M20. A. MODUŁ DO WYBORU</t>
  </si>
  <si>
    <t>M17. B. MODUŁ DO WYBORU</t>
  </si>
  <si>
    <t>M20. B. MODUŁ DO WYBORU</t>
  </si>
  <si>
    <t>Podstawowy/Kierunkowy/humanistyczny/do wyboru/praktyczny/wybór</t>
  </si>
  <si>
    <t>L.GODZ DZIENNE</t>
  </si>
  <si>
    <t>L.GODZ ZAOCZNE</t>
  </si>
  <si>
    <t>Zasady prowadzenia biznesu</t>
  </si>
  <si>
    <t>Zarządzanie biznesem</t>
  </si>
  <si>
    <t>Projekty biznesowe</t>
  </si>
  <si>
    <t>Kontrakty biznesowe</t>
  </si>
  <si>
    <t>Ochrona praw przedsiębiorców</t>
  </si>
  <si>
    <t>Ochrona praw konsumentów</t>
  </si>
  <si>
    <t>Zarządzanie działalnością niekomercyjną</t>
  </si>
  <si>
    <t>Zarządzanie działalnością gospodarczą</t>
  </si>
  <si>
    <t>Zarządzanie własnością intelektualną</t>
  </si>
  <si>
    <t>Socjologia administracji</t>
  </si>
  <si>
    <t>Praktyczny</t>
  </si>
  <si>
    <t>Podstawowy</t>
  </si>
  <si>
    <t>Humanistyczny</t>
  </si>
  <si>
    <t>Kierunkowy</t>
  </si>
  <si>
    <t>podstawowy</t>
  </si>
  <si>
    <t>spoleczny</t>
  </si>
  <si>
    <t>do wyboru</t>
  </si>
  <si>
    <t>M17. C. MODUŁ DO WYBORU</t>
  </si>
  <si>
    <t>M20. C. MODUŁ DO WYBORU</t>
  </si>
  <si>
    <t>Kierunkowy/Praktyczny</t>
  </si>
  <si>
    <r>
      <t>Sylwetka absolwenta:</t>
    </r>
    <r>
      <rPr>
        <sz val="10"/>
        <rFont val="Century Gothic"/>
        <family val="2"/>
      </rPr>
      <t xml:space="preserve">
Osoba, która zna i rozumie współczesne procesy zachodzące w życiu publicznym i gospodarczym i potrafi wykorzystać wiedzę z zakresu administracji do modelowania tych procesów, a także ma wysokie kompetencje społeczne i interkulturowe, działa i myśli podmiotowo.
</t>
    </r>
  </si>
  <si>
    <t>Opisy modułów są sformułowane na podstawie efektów uzyskanych dzięki zdobytej wiedzy i praktycznym ćwiczeniom realizowanym w trakcie zajęć przez studentów.</t>
  </si>
  <si>
    <t>Semestr 1</t>
  </si>
  <si>
    <t>Moduł rozwija wrażliwość na drugiego człowieka, poszerza horyzonty myślowe nawiązując do koncepcji filozoficznych, a także rozwija postawy etyczne. Pozwala także na dalsze rozwijanie kompetencji językowych i sprawności fizycznej</t>
  </si>
  <si>
    <t>Student poznaje strukturę i funkcjonowanie konstytucyjnych organów państwa oraz organów samorządu terytorialnego w systemie ustrojowym RP jak również zapoznaje się z rozwojem i zasadami funkcjonowania instytucji i organów Unii Europejskiej.</t>
  </si>
  <si>
    <t>Moduł pozwala studentowi poznać i zrozumieć podstawy prawa administracyjnego oraz wybrane zagadnienia prawa cywilnego i wykorzystywać tę wiedzę do rozstrzygania problemów prawnych</t>
  </si>
  <si>
    <t>M10.  Kompetencje pracownika administracji w zakresie prawa gospodarczego i finansowego</t>
  </si>
  <si>
    <t>Student poznaje regulacje prawne dotyczące stosunków gospodarczych i finansów oraz uczy się ich zastosowania w administracji publicznej i gospodarczej. Wiedza przekazywana w ramach tego modułu jest niezbędna także każdemu studentowi, który swą przyszłość zawodową wiąże z szeroko rozumianą obsługą prawną działalności gospodarczej.</t>
  </si>
  <si>
    <t xml:space="preserve">Moduł pozwoli studentowi nabyć postawową wiedzę i umiejętności praktyczne w zakresie postępowania administracyjnego jak również prawnych podstaw pracy pracownika administracji. </t>
  </si>
  <si>
    <t xml:space="preserve">Moduł rozwija kompetencje związane ze skuteczną autoprezentacją oraz doskonaleniem znajomości języka obcego. </t>
  </si>
  <si>
    <t>Po module student ma kompetencje do samodzielnego przygotowania i zaprezentowania pracy dyplomowej.</t>
  </si>
  <si>
    <t>Moduł pogłębia wiedzę i umiejętności związane z różnymi aspektami pracy w administracji publicznej oraz - w ramach praktyki - umożliwia ugruntowanie i poszerzenie tych kompetencji w działaniu. Moduł przygotowuje także studenta do napisania pracy dyplomowej</t>
  </si>
  <si>
    <t>Po module student ma przygotowaną pracę dyplomową. Rozwija także umiejętności praktyczne studenta.</t>
  </si>
  <si>
    <t xml:space="preserve">Podmioty niekomercyjne w biznesie </t>
  </si>
  <si>
    <t xml:space="preserve"> Współczesne uwarunkowania i standardy biznesowe</t>
  </si>
  <si>
    <t>Prawne instrumenty wspierania biznesu</t>
  </si>
  <si>
    <t>Europejskie standardy biznesowe, cz.1</t>
  </si>
  <si>
    <t>Europejskie standardy biznesowe, cz.2</t>
  </si>
  <si>
    <t>Projekty i inne instrumenty wsparcia biznesu,  cz.1</t>
  </si>
  <si>
    <t>Europejskie standardy w dziaalności administracji, cz.1</t>
  </si>
  <si>
    <t>Europejskie standardy biznesowe, cz. 2</t>
  </si>
  <si>
    <t>Europejskie standardy w dziaalności administracji, cz.2</t>
  </si>
  <si>
    <t>Projekty i inne instrumenty wsparcia biznesu, cz.2</t>
  </si>
  <si>
    <t>Wykorzystanie nowoczesnych technologii w działaniu           e-organizacji</t>
  </si>
  <si>
    <t xml:space="preserve">Bezpieczeństwo i zarządzanie danymi w systemach informatycznych  </t>
  </si>
  <si>
    <t>Promocja i publikacja informacji w internecie</t>
  </si>
  <si>
    <t>Świadczenie usług drogą elektroniczną</t>
  </si>
  <si>
    <t>Zarządzanie z wykorzystaniem internetu</t>
  </si>
  <si>
    <t>Projektowanie i zarządzanie serwisem internetowym</t>
  </si>
  <si>
    <t>M13. S2. Administracja biznesu zagranicznego, cz.1</t>
  </si>
  <si>
    <t xml:space="preserve">M13. S3. E-biznes i administracja, cz. 1   </t>
  </si>
  <si>
    <t>M16. S2. Administracja biznesu zagranicznego, cz. 2</t>
  </si>
  <si>
    <t xml:space="preserve">M16. S3. E-biznes i administracja, cz.2 </t>
  </si>
  <si>
    <t>M19. S2. Administracja biznesu zagranicznego, cz. 3</t>
  </si>
  <si>
    <t xml:space="preserve">M19. S3. E-biznes i administracja, cz. 3 
</t>
  </si>
  <si>
    <t>Moduł pozwala opanować kompetencje z zakresu zarządzania  biznesem oraz administracją  stanowiące niezbędną podstawę wykorzystania w nich nowoczesnych technologii</t>
  </si>
  <si>
    <t>Moduł poglębia umiejętności związane z obrotem gospodarczym z uwzglednieniem podmiotów zagranicznych oraz - w ramach praktyki - umożliwia ugruntowanie i poszerzenie tych kompetencji w działaniu. Moduł przygotowuje także studenta do napisania pracy dyplomowej</t>
  </si>
  <si>
    <t>Po ukończonym module student zna zasady ochrony praw podmiotów pozostajacych w relacjach z biznesem. Ma także napisaną pracę dyplomową.</t>
  </si>
  <si>
    <t>Po ukończonym module student zna zasady wykorzystania nowoczesnych technologii w organizacji oraz zarządzaniu e-biznesem i administracją. Ma także napisaną pracę dyplomową.</t>
  </si>
  <si>
    <t>Moduł pogłębia umiejętności związane z wykorzystaniem nowoczesnych technologii w organizacji oraz zarządzaniu e-biznesem i aministracją. Moduł przygotowuje także studenta do napisania pracy dyplomowej</t>
  </si>
  <si>
    <t>Moduł pozwala opanować kompetencje związane z rozumieniem zagadnień prowadzenia biznesu w ogólności i biznesu zagranicznego.</t>
  </si>
  <si>
    <t>Świadomość wartości</t>
  </si>
  <si>
    <t>Podstawowy/Praktyczny</t>
  </si>
  <si>
    <t>Umiejętności personalne: Komunikacja interpersonalna</t>
  </si>
  <si>
    <t>Podstawy kreatywności - zajęcia teoretyczne</t>
  </si>
  <si>
    <t>Podstawy kreatywności - zajęcia praktyczne</t>
  </si>
  <si>
    <t>Kreatywny rozwój podmiotu</t>
  </si>
  <si>
    <t>Konstruktywne rozwiązywanie konfliktów</t>
  </si>
  <si>
    <t>Projekt własnego przedsięwzięcia</t>
  </si>
  <si>
    <t>W online</t>
  </si>
  <si>
    <t>Wymagane:</t>
  </si>
  <si>
    <t>Załącznik nr 2 do Programu studiów - Plan studiów dla kierunku Administracja (nabór 2017/2018)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</si>
</sst>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thin"/>
    </border>
    <border>
      <left style="double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/>
    </xf>
    <xf numFmtId="10" fontId="3" fillId="34" borderId="44" xfId="0" applyNumberFormat="1" applyFont="1" applyFill="1" applyBorder="1" applyAlignment="1">
      <alignment horizontal="center" vertical="center" wrapText="1"/>
    </xf>
    <xf numFmtId="10" fontId="3" fillId="34" borderId="45" xfId="0" applyNumberFormat="1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/>
    </xf>
    <xf numFmtId="0" fontId="3" fillId="39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40" borderId="54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/>
    </xf>
    <xf numFmtId="0" fontId="4" fillId="40" borderId="5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4" fillId="40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39" borderId="5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39" borderId="55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39" borderId="61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0" borderId="3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41" borderId="55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41" borderId="49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41" borderId="5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55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4" fillId="42" borderId="58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42" borderId="48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3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42" borderId="69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79" xfId="0" applyFont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12" borderId="76" xfId="0" applyFont="1" applyFill="1" applyBorder="1" applyAlignment="1">
      <alignment horizontal="left" vertical="center" wrapText="1"/>
    </xf>
    <xf numFmtId="0" fontId="4" fillId="12" borderId="82" xfId="0" applyFont="1" applyFill="1" applyBorder="1" applyAlignment="1">
      <alignment horizontal="left" vertical="center" wrapText="1"/>
    </xf>
    <xf numFmtId="0" fontId="4" fillId="12" borderId="83" xfId="0" applyFont="1" applyFill="1" applyBorder="1" applyAlignment="1">
      <alignment horizontal="left" vertical="center" wrapText="1"/>
    </xf>
    <xf numFmtId="0" fontId="4" fillId="12" borderId="51" xfId="0" applyFont="1" applyFill="1" applyBorder="1" applyAlignment="1">
      <alignment horizontal="left" vertical="center" wrapText="1"/>
    </xf>
    <xf numFmtId="0" fontId="4" fillId="12" borderId="69" xfId="0" applyFont="1" applyFill="1" applyBorder="1" applyAlignment="1">
      <alignment horizontal="left" vertical="center" wrapText="1"/>
    </xf>
    <xf numFmtId="0" fontId="4" fillId="12" borderId="7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left" vertical="center" wrapText="1"/>
    </xf>
    <xf numFmtId="0" fontId="4" fillId="40" borderId="58" xfId="0" applyFont="1" applyFill="1" applyBorder="1" applyAlignment="1">
      <alignment horizontal="left" vertical="center" wrapText="1"/>
    </xf>
    <xf numFmtId="0" fontId="4" fillId="40" borderId="63" xfId="0" applyFont="1" applyFill="1" applyBorder="1" applyAlignment="1">
      <alignment horizontal="left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4" fillId="40" borderId="58" xfId="0" applyFont="1" applyFill="1" applyBorder="1" applyAlignment="1">
      <alignment horizontal="center" vertical="center" wrapText="1"/>
    </xf>
    <xf numFmtId="0" fontId="4" fillId="40" borderId="63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top"/>
    </xf>
    <xf numFmtId="0" fontId="3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top" wrapText="1"/>
    </xf>
    <xf numFmtId="0" fontId="4" fillId="0" borderId="87" xfId="0" applyFont="1" applyBorder="1" applyAlignment="1">
      <alignment horizontal="center" vertical="top" wrapText="1"/>
    </xf>
    <xf numFmtId="0" fontId="4" fillId="11" borderId="88" xfId="0" applyFont="1" applyFill="1" applyBorder="1" applyAlignment="1">
      <alignment horizontal="center"/>
    </xf>
    <xf numFmtId="0" fontId="4" fillId="11" borderId="89" xfId="0" applyFont="1" applyFill="1" applyBorder="1" applyAlignment="1">
      <alignment horizontal="center"/>
    </xf>
    <xf numFmtId="0" fontId="4" fillId="12" borderId="8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9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tabSelected="1" zoomScale="70" zoomScaleNormal="7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4" sqref="H4"/>
    </sheetView>
  </sheetViews>
  <sheetFormatPr defaultColWidth="9.140625" defaultRowHeight="15"/>
  <cols>
    <col min="1" max="1" width="21.57421875" style="15" customWidth="1"/>
    <col min="2" max="2" width="30.57421875" style="16" customWidth="1"/>
    <col min="3" max="3" width="25.8515625" style="16" customWidth="1"/>
    <col min="4" max="4" width="19.7109375" style="17" customWidth="1"/>
    <col min="5" max="5" width="23.140625" style="17" customWidth="1"/>
    <col min="6" max="6" width="4.8515625" style="6" customWidth="1"/>
    <col min="7" max="7" width="6.8515625" style="6" customWidth="1"/>
    <col min="8" max="9" width="6.140625" style="6" customWidth="1"/>
    <col min="10" max="10" width="5.57421875" style="6" customWidth="1"/>
    <col min="11" max="15" width="6.140625" style="6" customWidth="1"/>
    <col min="16" max="16" width="8.00390625" style="6" customWidth="1"/>
    <col min="17" max="17" width="6.421875" style="6" customWidth="1"/>
    <col min="18" max="26" width="6.140625" style="6" customWidth="1"/>
    <col min="27" max="28" width="6.8515625" style="6" customWidth="1"/>
    <col min="29" max="29" width="6.140625" style="14" customWidth="1"/>
    <col min="30" max="30" width="7.421875" style="14" customWidth="1"/>
    <col min="31" max="32" width="6.140625" style="14" customWidth="1"/>
    <col min="33" max="16384" width="9.140625" style="6" customWidth="1"/>
  </cols>
  <sheetData>
    <row r="1" spans="1:5" ht="22.5" customHeight="1">
      <c r="A1" s="276" t="s">
        <v>180</v>
      </c>
      <c r="B1" s="276"/>
      <c r="C1" s="276"/>
      <c r="D1" s="276"/>
      <c r="E1" s="276"/>
    </row>
    <row r="2" spans="1:6" ht="22.5" customHeight="1">
      <c r="A2" s="277" t="s">
        <v>35</v>
      </c>
      <c r="B2" s="277"/>
      <c r="C2" s="277"/>
      <c r="D2" s="277"/>
      <c r="E2" s="277"/>
      <c r="F2" s="13"/>
    </row>
    <row r="3" spans="1:5" ht="13.5">
      <c r="A3" s="277"/>
      <c r="B3" s="277"/>
      <c r="C3" s="277"/>
      <c r="D3" s="277"/>
      <c r="E3" s="277"/>
    </row>
    <row r="4" spans="1:5" ht="15.75" customHeight="1">
      <c r="A4" s="278" t="s">
        <v>129</v>
      </c>
      <c r="B4" s="278"/>
      <c r="C4" s="278"/>
      <c r="D4" s="278"/>
      <c r="E4" s="278"/>
    </row>
    <row r="5" spans="1:5" ht="71.25" customHeight="1">
      <c r="A5" s="278"/>
      <c r="B5" s="278"/>
      <c r="C5" s="278"/>
      <c r="D5" s="278"/>
      <c r="E5" s="278"/>
    </row>
    <row r="6" spans="1:5" ht="17.25" customHeight="1">
      <c r="A6" s="279" t="s">
        <v>130</v>
      </c>
      <c r="B6" s="279"/>
      <c r="C6" s="279"/>
      <c r="D6" s="279"/>
      <c r="E6" s="279"/>
    </row>
    <row r="7" spans="1:7" ht="28.5" customHeight="1" thickBot="1">
      <c r="A7" s="279"/>
      <c r="B7" s="279"/>
      <c r="C7" s="279"/>
      <c r="D7" s="279"/>
      <c r="E7" s="279"/>
      <c r="G7" s="16"/>
    </row>
    <row r="8" spans="7:32" ht="16.5" customHeight="1" thickBot="1">
      <c r="G8" s="213" t="s">
        <v>60</v>
      </c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61</v>
      </c>
      <c r="S8" s="214"/>
      <c r="T8" s="214"/>
      <c r="U8" s="214"/>
      <c r="V8" s="214"/>
      <c r="W8" s="214"/>
      <c r="X8" s="214"/>
      <c r="Y8" s="214"/>
      <c r="Z8" s="214"/>
      <c r="AA8" s="214"/>
      <c r="AB8" s="215"/>
      <c r="AC8" s="229" t="s">
        <v>74</v>
      </c>
      <c r="AD8" s="230"/>
      <c r="AE8" s="229" t="s">
        <v>75</v>
      </c>
      <c r="AF8" s="230"/>
    </row>
    <row r="9" spans="1:32" ht="51.75" customHeight="1" thickBot="1">
      <c r="A9" s="77" t="s">
        <v>0</v>
      </c>
      <c r="B9" s="77" t="s">
        <v>49</v>
      </c>
      <c r="C9" s="77" t="s">
        <v>1</v>
      </c>
      <c r="D9" s="77" t="s">
        <v>89</v>
      </c>
      <c r="E9" s="77" t="s">
        <v>106</v>
      </c>
      <c r="G9" s="19" t="s">
        <v>62</v>
      </c>
      <c r="H9" s="20" t="s">
        <v>63</v>
      </c>
      <c r="I9" s="21" t="s">
        <v>64</v>
      </c>
      <c r="J9" s="21" t="s">
        <v>65</v>
      </c>
      <c r="K9" s="21" t="s">
        <v>66</v>
      </c>
      <c r="L9" s="21" t="s">
        <v>67</v>
      </c>
      <c r="M9" s="21" t="s">
        <v>68</v>
      </c>
      <c r="N9" s="22" t="s">
        <v>178</v>
      </c>
      <c r="O9" s="22" t="s">
        <v>69</v>
      </c>
      <c r="P9" s="23" t="s">
        <v>70</v>
      </c>
      <c r="Q9" s="23" t="s">
        <v>95</v>
      </c>
      <c r="R9" s="19" t="s">
        <v>62</v>
      </c>
      <c r="S9" s="20" t="s">
        <v>63</v>
      </c>
      <c r="T9" s="21" t="s">
        <v>64</v>
      </c>
      <c r="U9" s="21" t="s">
        <v>65</v>
      </c>
      <c r="V9" s="21" t="s">
        <v>66</v>
      </c>
      <c r="W9" s="21" t="s">
        <v>67</v>
      </c>
      <c r="X9" s="21" t="s">
        <v>68</v>
      </c>
      <c r="Y9" s="22" t="s">
        <v>178</v>
      </c>
      <c r="Z9" s="22" t="s">
        <v>69</v>
      </c>
      <c r="AA9" s="24" t="s">
        <v>70</v>
      </c>
      <c r="AB9" s="23" t="s">
        <v>95</v>
      </c>
      <c r="AC9" s="25" t="s">
        <v>93</v>
      </c>
      <c r="AD9" s="26" t="s">
        <v>73</v>
      </c>
      <c r="AE9" s="25" t="s">
        <v>94</v>
      </c>
      <c r="AF9" s="27" t="s">
        <v>73</v>
      </c>
    </row>
    <row r="10" spans="1:32" ht="20.25" customHeight="1" thickBot="1">
      <c r="A10" s="238" t="s">
        <v>50</v>
      </c>
      <c r="B10" s="211"/>
      <c r="C10" s="211"/>
      <c r="D10" s="211"/>
      <c r="E10" s="212"/>
      <c r="F10" s="234" t="s">
        <v>131</v>
      </c>
      <c r="G10" s="28">
        <f aca="true" t="shared" si="0" ref="G10:AF10">SUM(G11:G20)</f>
        <v>30</v>
      </c>
      <c r="H10" s="28">
        <f t="shared" si="0"/>
        <v>76</v>
      </c>
      <c r="I10" s="28">
        <f t="shared" si="0"/>
        <v>30</v>
      </c>
      <c r="J10" s="28">
        <f t="shared" si="0"/>
        <v>45</v>
      </c>
      <c r="K10" s="28">
        <f t="shared" si="0"/>
        <v>15</v>
      </c>
      <c r="L10" s="28">
        <f t="shared" si="0"/>
        <v>110</v>
      </c>
      <c r="M10" s="28">
        <f t="shared" si="0"/>
        <v>0</v>
      </c>
      <c r="N10" s="28">
        <f t="shared" si="0"/>
        <v>4</v>
      </c>
      <c r="O10" s="28">
        <f t="shared" si="0"/>
        <v>0</v>
      </c>
      <c r="P10" s="28">
        <f t="shared" si="0"/>
        <v>280</v>
      </c>
      <c r="Q10" s="28">
        <f t="shared" si="0"/>
        <v>1</v>
      </c>
      <c r="R10" s="28">
        <f t="shared" si="0"/>
        <v>30</v>
      </c>
      <c r="S10" s="28">
        <f t="shared" si="0"/>
        <v>26</v>
      </c>
      <c r="T10" s="28">
        <f t="shared" si="0"/>
        <v>0</v>
      </c>
      <c r="U10" s="28">
        <f t="shared" si="0"/>
        <v>40</v>
      </c>
      <c r="V10" s="28">
        <f t="shared" si="0"/>
        <v>10</v>
      </c>
      <c r="W10" s="28">
        <f t="shared" si="0"/>
        <v>50</v>
      </c>
      <c r="X10" s="28">
        <f t="shared" si="0"/>
        <v>0</v>
      </c>
      <c r="Y10" s="28">
        <f t="shared" si="0"/>
        <v>4</v>
      </c>
      <c r="Z10" s="28">
        <f t="shared" si="0"/>
        <v>0</v>
      </c>
      <c r="AA10" s="28">
        <f t="shared" si="0"/>
        <v>130</v>
      </c>
      <c r="AB10" s="28">
        <f t="shared" si="0"/>
        <v>1</v>
      </c>
      <c r="AC10" s="28">
        <f t="shared" si="0"/>
        <v>30</v>
      </c>
      <c r="AD10" s="28">
        <f t="shared" si="0"/>
        <v>2</v>
      </c>
      <c r="AE10" s="28">
        <f t="shared" si="0"/>
        <v>30</v>
      </c>
      <c r="AF10" s="28">
        <f t="shared" si="0"/>
        <v>2</v>
      </c>
    </row>
    <row r="11" spans="1:32" ht="39" customHeight="1" thickBot="1">
      <c r="A11" s="280" t="s">
        <v>2</v>
      </c>
      <c r="B11" s="219" t="s">
        <v>3</v>
      </c>
      <c r="C11" s="190" t="s">
        <v>172</v>
      </c>
      <c r="D11" s="127" t="s">
        <v>88</v>
      </c>
      <c r="E11" s="112" t="s">
        <v>119</v>
      </c>
      <c r="F11" s="235"/>
      <c r="G11" s="87">
        <v>1</v>
      </c>
      <c r="H11" s="81"/>
      <c r="I11" s="53"/>
      <c r="J11" s="53"/>
      <c r="K11" s="53"/>
      <c r="L11" s="53">
        <v>20</v>
      </c>
      <c r="M11" s="53"/>
      <c r="N11" s="193"/>
      <c r="O11" s="30"/>
      <c r="P11" s="43">
        <f>SUM(H11:O11)</f>
        <v>20</v>
      </c>
      <c r="Q11" s="98"/>
      <c r="R11" s="87">
        <v>1</v>
      </c>
      <c r="S11" s="69"/>
      <c r="T11" s="29"/>
      <c r="U11" s="29"/>
      <c r="V11" s="29"/>
      <c r="W11" s="29">
        <v>20</v>
      </c>
      <c r="X11" s="29"/>
      <c r="Y11" s="30"/>
      <c r="Z11" s="30"/>
      <c r="AA11" s="43">
        <f>SUM(S11:Z11)</f>
        <v>20</v>
      </c>
      <c r="AB11" s="120"/>
      <c r="AC11" s="44" t="b">
        <f>IF(Q11=1,SUM(H11:O11))</f>
        <v>0</v>
      </c>
      <c r="AD11" s="45" t="b">
        <f>IF(Q11=1,G11)</f>
        <v>0</v>
      </c>
      <c r="AE11" s="46" t="b">
        <f>IF(AB11=1,SUM(S11:Z11))</f>
        <v>0</v>
      </c>
      <c r="AF11" s="47" t="b">
        <f>IF(AB11=1,R11)</f>
        <v>0</v>
      </c>
    </row>
    <row r="12" spans="1:32" ht="77.25" customHeight="1" thickBot="1">
      <c r="A12" s="270"/>
      <c r="B12" s="220"/>
      <c r="C12" s="132" t="s">
        <v>4</v>
      </c>
      <c r="D12" s="128" t="s">
        <v>90</v>
      </c>
      <c r="E12" s="114" t="s">
        <v>120</v>
      </c>
      <c r="F12" s="235"/>
      <c r="G12" s="88">
        <v>0</v>
      </c>
      <c r="H12" s="80">
        <v>1</v>
      </c>
      <c r="I12" s="51"/>
      <c r="J12" s="51"/>
      <c r="K12" s="51"/>
      <c r="L12" s="51"/>
      <c r="M12" s="51"/>
      <c r="N12" s="35">
        <v>4</v>
      </c>
      <c r="O12" s="38"/>
      <c r="P12" s="119">
        <f aca="true" t="shared" si="1" ref="P12:P20">SUM(H12:O12)</f>
        <v>5</v>
      </c>
      <c r="Q12" s="99"/>
      <c r="R12" s="88">
        <v>0</v>
      </c>
      <c r="S12" s="66">
        <v>1</v>
      </c>
      <c r="T12" s="37"/>
      <c r="U12" s="37"/>
      <c r="V12" s="37"/>
      <c r="W12" s="37"/>
      <c r="X12" s="37"/>
      <c r="Y12" s="38">
        <v>4</v>
      </c>
      <c r="Z12" s="38"/>
      <c r="AA12" s="119">
        <f aca="true" t="shared" si="2" ref="AA12:AA20">SUM(S12:Z12)</f>
        <v>5</v>
      </c>
      <c r="AB12" s="122"/>
      <c r="AC12" s="44" t="b">
        <f>IF(Q12=1,SUM(H12:O12))</f>
        <v>0</v>
      </c>
      <c r="AD12" s="45" t="b">
        <f>IF(Q12=1,G12)</f>
        <v>0</v>
      </c>
      <c r="AE12" s="46" t="b">
        <f>IF(AB12=1,SUM(S12:Z12))</f>
        <v>0</v>
      </c>
      <c r="AF12" s="47" t="b">
        <f>IF(AB12=1,R12)</f>
        <v>0</v>
      </c>
    </row>
    <row r="13" spans="1:32" ht="20.25" customHeight="1" thickBot="1">
      <c r="A13" s="268" t="s">
        <v>5</v>
      </c>
      <c r="B13" s="219" t="s">
        <v>6</v>
      </c>
      <c r="C13" s="57" t="s">
        <v>7</v>
      </c>
      <c r="D13" s="129" t="s">
        <v>88</v>
      </c>
      <c r="E13" s="116" t="s">
        <v>171</v>
      </c>
      <c r="F13" s="235"/>
      <c r="G13" s="89">
        <v>2</v>
      </c>
      <c r="H13" s="78"/>
      <c r="I13" s="40"/>
      <c r="J13" s="40">
        <v>30</v>
      </c>
      <c r="K13" s="40"/>
      <c r="L13" s="40"/>
      <c r="M13" s="40"/>
      <c r="N13" s="39"/>
      <c r="O13" s="39"/>
      <c r="P13" s="43">
        <f t="shared" si="1"/>
        <v>30</v>
      </c>
      <c r="Q13" s="100">
        <v>1</v>
      </c>
      <c r="R13" s="89">
        <v>2</v>
      </c>
      <c r="S13" s="83"/>
      <c r="T13" s="41"/>
      <c r="U13" s="41">
        <v>30</v>
      </c>
      <c r="V13" s="41"/>
      <c r="W13" s="41"/>
      <c r="X13" s="41"/>
      <c r="Y13" s="42"/>
      <c r="Z13" s="42"/>
      <c r="AA13" s="43">
        <f t="shared" si="2"/>
        <v>30</v>
      </c>
      <c r="AB13" s="120">
        <f>Q13</f>
        <v>1</v>
      </c>
      <c r="AC13" s="44">
        <f>IF(Q13=1,SUM(H13:O13))</f>
        <v>30</v>
      </c>
      <c r="AD13" s="45">
        <f>IF(Q13=1,G13)</f>
        <v>2</v>
      </c>
      <c r="AE13" s="46">
        <f>IF(AB13=1,SUM(S13:Z13))</f>
        <v>30</v>
      </c>
      <c r="AF13" s="47">
        <f>IF(AB13=1,R13)</f>
        <v>2</v>
      </c>
    </row>
    <row r="14" spans="1:32" ht="20.25" customHeight="1" thickBot="1">
      <c r="A14" s="269"/>
      <c r="B14" s="237"/>
      <c r="C14" s="36" t="s">
        <v>8</v>
      </c>
      <c r="D14" s="104" t="s">
        <v>90</v>
      </c>
      <c r="E14" s="117" t="s">
        <v>120</v>
      </c>
      <c r="F14" s="235"/>
      <c r="G14" s="90">
        <v>0</v>
      </c>
      <c r="H14" s="79"/>
      <c r="I14" s="48">
        <v>30</v>
      </c>
      <c r="J14" s="48"/>
      <c r="K14" s="48"/>
      <c r="L14" s="48"/>
      <c r="M14" s="48"/>
      <c r="N14" s="52"/>
      <c r="O14" s="52"/>
      <c r="P14" s="118">
        <f t="shared" si="1"/>
        <v>30</v>
      </c>
      <c r="Q14" s="101"/>
      <c r="R14" s="90">
        <v>0</v>
      </c>
      <c r="S14" s="71"/>
      <c r="T14" s="49"/>
      <c r="U14" s="49"/>
      <c r="V14" s="49"/>
      <c r="W14" s="49"/>
      <c r="X14" s="49"/>
      <c r="Y14" s="50"/>
      <c r="Z14" s="50"/>
      <c r="AA14" s="118">
        <f t="shared" si="2"/>
        <v>0</v>
      </c>
      <c r="AB14" s="121"/>
      <c r="AC14" s="44" t="b">
        <f aca="true" t="shared" si="3" ref="AC14:AC20">IF(Q14=1,SUM(H14:O14))</f>
        <v>0</v>
      </c>
      <c r="AD14" s="45" t="b">
        <f aca="true" t="shared" si="4" ref="AD14:AD20">IF(Q14=1,G14)</f>
        <v>0</v>
      </c>
      <c r="AE14" s="46" t="b">
        <f aca="true" t="shared" si="5" ref="AE14:AE20">IF(AB14=1,SUM(S14:Z14))</f>
        <v>0</v>
      </c>
      <c r="AF14" s="47" t="b">
        <f aca="true" t="shared" si="6" ref="AF14:AF20">IF(AB14=1,R14)</f>
        <v>0</v>
      </c>
    </row>
    <row r="15" spans="1:32" ht="20.25" customHeight="1" thickBot="1">
      <c r="A15" s="270"/>
      <c r="B15" s="220"/>
      <c r="C15" s="132" t="s">
        <v>97</v>
      </c>
      <c r="D15" s="128" t="s">
        <v>88</v>
      </c>
      <c r="E15" s="114" t="s">
        <v>171</v>
      </c>
      <c r="F15" s="235"/>
      <c r="G15" s="88">
        <v>1</v>
      </c>
      <c r="H15" s="80"/>
      <c r="I15" s="51"/>
      <c r="J15" s="51">
        <v>15</v>
      </c>
      <c r="K15" s="51"/>
      <c r="L15" s="51"/>
      <c r="M15" s="51"/>
      <c r="N15" s="35"/>
      <c r="O15" s="35"/>
      <c r="P15" s="119">
        <f t="shared" si="1"/>
        <v>15</v>
      </c>
      <c r="Q15" s="99"/>
      <c r="R15" s="88">
        <v>1</v>
      </c>
      <c r="S15" s="66"/>
      <c r="T15" s="37"/>
      <c r="U15" s="51">
        <v>10</v>
      </c>
      <c r="V15" s="37"/>
      <c r="W15" s="37"/>
      <c r="X15" s="37"/>
      <c r="Y15" s="38"/>
      <c r="Z15" s="38"/>
      <c r="AA15" s="119">
        <f t="shared" si="2"/>
        <v>10</v>
      </c>
      <c r="AB15" s="122"/>
      <c r="AC15" s="44" t="b">
        <f t="shared" si="3"/>
        <v>0</v>
      </c>
      <c r="AD15" s="45" t="b">
        <f t="shared" si="4"/>
        <v>0</v>
      </c>
      <c r="AE15" s="46" t="b">
        <f t="shared" si="5"/>
        <v>0</v>
      </c>
      <c r="AF15" s="47" t="b">
        <f t="shared" si="6"/>
        <v>0</v>
      </c>
    </row>
    <row r="16" spans="1:32" ht="20.25" customHeight="1" thickBot="1">
      <c r="A16" s="268" t="s">
        <v>37</v>
      </c>
      <c r="B16" s="219" t="s">
        <v>9</v>
      </c>
      <c r="C16" s="57" t="s">
        <v>10</v>
      </c>
      <c r="D16" s="130" t="s">
        <v>91</v>
      </c>
      <c r="E16" s="116" t="s">
        <v>122</v>
      </c>
      <c r="F16" s="235"/>
      <c r="G16" s="89">
        <v>6</v>
      </c>
      <c r="H16" s="78">
        <v>30</v>
      </c>
      <c r="I16" s="40"/>
      <c r="J16" s="40"/>
      <c r="K16" s="40"/>
      <c r="L16" s="40">
        <v>30</v>
      </c>
      <c r="M16" s="40"/>
      <c r="N16" s="39"/>
      <c r="O16" s="42"/>
      <c r="P16" s="43">
        <f t="shared" si="1"/>
        <v>60</v>
      </c>
      <c r="Q16" s="100"/>
      <c r="R16" s="89">
        <v>6</v>
      </c>
      <c r="S16" s="83">
        <v>10</v>
      </c>
      <c r="T16" s="41"/>
      <c r="U16" s="41"/>
      <c r="V16" s="41"/>
      <c r="W16" s="41">
        <v>10</v>
      </c>
      <c r="X16" s="41"/>
      <c r="Y16" s="42"/>
      <c r="Z16" s="42"/>
      <c r="AA16" s="43">
        <f t="shared" si="2"/>
        <v>20</v>
      </c>
      <c r="AB16" s="120"/>
      <c r="AC16" s="44" t="b">
        <f t="shared" si="3"/>
        <v>0</v>
      </c>
      <c r="AD16" s="45" t="b">
        <f t="shared" si="4"/>
        <v>0</v>
      </c>
      <c r="AE16" s="46" t="b">
        <f t="shared" si="5"/>
        <v>0</v>
      </c>
      <c r="AF16" s="47" t="b">
        <f t="shared" si="6"/>
        <v>0</v>
      </c>
    </row>
    <row r="17" spans="1:32" ht="27" customHeight="1" thickBot="1">
      <c r="A17" s="269"/>
      <c r="B17" s="237"/>
      <c r="C17" s="136" t="s">
        <v>83</v>
      </c>
      <c r="D17" s="105" t="s">
        <v>91</v>
      </c>
      <c r="E17" s="117" t="s">
        <v>128</v>
      </c>
      <c r="F17" s="235"/>
      <c r="G17" s="90">
        <v>5</v>
      </c>
      <c r="H17" s="79"/>
      <c r="I17" s="48"/>
      <c r="J17" s="48"/>
      <c r="K17" s="48"/>
      <c r="L17" s="48">
        <v>30</v>
      </c>
      <c r="M17" s="48"/>
      <c r="N17" s="52"/>
      <c r="O17" s="50"/>
      <c r="P17" s="118">
        <f t="shared" si="1"/>
        <v>30</v>
      </c>
      <c r="Q17" s="101"/>
      <c r="R17" s="90">
        <v>5</v>
      </c>
      <c r="S17" s="71"/>
      <c r="T17" s="49"/>
      <c r="U17" s="49"/>
      <c r="V17" s="49"/>
      <c r="W17" s="49">
        <v>10</v>
      </c>
      <c r="X17" s="49"/>
      <c r="Y17" s="50"/>
      <c r="Z17" s="50"/>
      <c r="AA17" s="118">
        <f t="shared" si="2"/>
        <v>10</v>
      </c>
      <c r="AB17" s="121"/>
      <c r="AC17" s="44" t="b">
        <f t="shared" si="3"/>
        <v>0</v>
      </c>
      <c r="AD17" s="45" t="b">
        <f t="shared" si="4"/>
        <v>0</v>
      </c>
      <c r="AE17" s="46" t="b">
        <f t="shared" si="5"/>
        <v>0</v>
      </c>
      <c r="AF17" s="47" t="b">
        <f t="shared" si="6"/>
        <v>0</v>
      </c>
    </row>
    <row r="18" spans="1:32" ht="20.25" customHeight="1" thickBot="1">
      <c r="A18" s="270"/>
      <c r="B18" s="220"/>
      <c r="C18" s="132" t="s">
        <v>11</v>
      </c>
      <c r="D18" s="106" t="s">
        <v>91</v>
      </c>
      <c r="E18" s="114" t="s">
        <v>128</v>
      </c>
      <c r="F18" s="235"/>
      <c r="G18" s="88">
        <v>5</v>
      </c>
      <c r="H18" s="80">
        <v>15</v>
      </c>
      <c r="I18" s="51"/>
      <c r="J18" s="51"/>
      <c r="K18" s="51">
        <v>15</v>
      </c>
      <c r="L18" s="51"/>
      <c r="M18" s="51"/>
      <c r="N18" s="35"/>
      <c r="O18" s="38"/>
      <c r="P18" s="119">
        <f t="shared" si="1"/>
        <v>30</v>
      </c>
      <c r="Q18" s="99"/>
      <c r="R18" s="88">
        <v>5</v>
      </c>
      <c r="S18" s="66">
        <v>5</v>
      </c>
      <c r="T18" s="37"/>
      <c r="U18" s="37"/>
      <c r="V18" s="37">
        <v>10</v>
      </c>
      <c r="W18" s="37"/>
      <c r="X18" s="37"/>
      <c r="Y18" s="38"/>
      <c r="Z18" s="38"/>
      <c r="AA18" s="119">
        <f t="shared" si="2"/>
        <v>15</v>
      </c>
      <c r="AB18" s="122"/>
      <c r="AC18" s="44" t="b">
        <f t="shared" si="3"/>
        <v>0</v>
      </c>
      <c r="AD18" s="45" t="b">
        <f t="shared" si="4"/>
        <v>0</v>
      </c>
      <c r="AE18" s="46" t="b">
        <f t="shared" si="5"/>
        <v>0</v>
      </c>
      <c r="AF18" s="47" t="b">
        <f t="shared" si="6"/>
        <v>0</v>
      </c>
    </row>
    <row r="19" spans="1:32" ht="20.25" customHeight="1" thickBot="1">
      <c r="A19" s="268" t="s">
        <v>12</v>
      </c>
      <c r="B19" s="219" t="s">
        <v>36</v>
      </c>
      <c r="C19" s="57" t="s">
        <v>13</v>
      </c>
      <c r="D19" s="130" t="s">
        <v>91</v>
      </c>
      <c r="E19" s="111" t="s">
        <v>128</v>
      </c>
      <c r="F19" s="235"/>
      <c r="G19" s="87">
        <v>5</v>
      </c>
      <c r="H19" s="81"/>
      <c r="I19" s="53"/>
      <c r="J19" s="53"/>
      <c r="K19" s="53"/>
      <c r="L19" s="53">
        <v>30</v>
      </c>
      <c r="M19" s="53"/>
      <c r="N19" s="193"/>
      <c r="O19" s="30"/>
      <c r="P19" s="43">
        <f t="shared" si="1"/>
        <v>30</v>
      </c>
      <c r="Q19" s="98"/>
      <c r="R19" s="87">
        <v>5</v>
      </c>
      <c r="S19" s="69"/>
      <c r="T19" s="29"/>
      <c r="U19" s="29"/>
      <c r="V19" s="29"/>
      <c r="W19" s="53">
        <v>10</v>
      </c>
      <c r="X19" s="29"/>
      <c r="Y19" s="30"/>
      <c r="Z19" s="30"/>
      <c r="AA19" s="43">
        <f t="shared" si="2"/>
        <v>10</v>
      </c>
      <c r="AB19" s="120"/>
      <c r="AC19" s="44" t="b">
        <f t="shared" si="3"/>
        <v>0</v>
      </c>
      <c r="AD19" s="45" t="b">
        <f t="shared" si="4"/>
        <v>0</v>
      </c>
      <c r="AE19" s="46" t="b">
        <f t="shared" si="5"/>
        <v>0</v>
      </c>
      <c r="AF19" s="47" t="b">
        <f t="shared" si="6"/>
        <v>0</v>
      </c>
    </row>
    <row r="20" spans="1:32" ht="20.25" customHeight="1" thickBot="1">
      <c r="A20" s="270"/>
      <c r="B20" s="220"/>
      <c r="C20" s="132" t="s">
        <v>86</v>
      </c>
      <c r="D20" s="106" t="s">
        <v>91</v>
      </c>
      <c r="E20" s="115" t="s">
        <v>122</v>
      </c>
      <c r="F20" s="236"/>
      <c r="G20" s="91">
        <v>5</v>
      </c>
      <c r="H20" s="82">
        <v>30</v>
      </c>
      <c r="I20" s="54"/>
      <c r="J20" s="54"/>
      <c r="K20" s="54"/>
      <c r="L20" s="54"/>
      <c r="M20" s="54"/>
      <c r="N20" s="194"/>
      <c r="O20" s="56"/>
      <c r="P20" s="119">
        <f t="shared" si="1"/>
        <v>30</v>
      </c>
      <c r="Q20" s="102"/>
      <c r="R20" s="91">
        <v>5</v>
      </c>
      <c r="S20" s="82">
        <v>10</v>
      </c>
      <c r="T20" s="55"/>
      <c r="U20" s="55"/>
      <c r="V20" s="55"/>
      <c r="W20" s="55"/>
      <c r="X20" s="55"/>
      <c r="Y20" s="56"/>
      <c r="Z20" s="56"/>
      <c r="AA20" s="119">
        <f t="shared" si="2"/>
        <v>10</v>
      </c>
      <c r="AB20" s="122"/>
      <c r="AC20" s="44" t="b">
        <f t="shared" si="3"/>
        <v>0</v>
      </c>
      <c r="AD20" s="45" t="b">
        <f t="shared" si="4"/>
        <v>0</v>
      </c>
      <c r="AE20" s="46" t="b">
        <f t="shared" si="5"/>
        <v>0</v>
      </c>
      <c r="AF20" s="47" t="b">
        <f t="shared" si="6"/>
        <v>0</v>
      </c>
    </row>
    <row r="21" spans="1:32" ht="20.25" customHeight="1" thickBot="1">
      <c r="A21" s="238" t="s">
        <v>51</v>
      </c>
      <c r="B21" s="211"/>
      <c r="C21" s="211"/>
      <c r="D21" s="211"/>
      <c r="E21" s="212"/>
      <c r="F21" s="231" t="s">
        <v>51</v>
      </c>
      <c r="G21" s="28">
        <f aca="true" t="shared" si="7" ref="G21:L21">SUM(G22:G32)</f>
        <v>31</v>
      </c>
      <c r="H21" s="28">
        <f t="shared" si="7"/>
        <v>179</v>
      </c>
      <c r="I21" s="28">
        <f t="shared" si="7"/>
        <v>60</v>
      </c>
      <c r="J21" s="28">
        <f t="shared" si="7"/>
        <v>30</v>
      </c>
      <c r="K21" s="28">
        <f t="shared" si="7"/>
        <v>0</v>
      </c>
      <c r="L21" s="28">
        <f t="shared" si="7"/>
        <v>165</v>
      </c>
      <c r="M21" s="28">
        <f aca="true" t="shared" si="8" ref="M21:AF21">SUM(M22:M32)</f>
        <v>0</v>
      </c>
      <c r="N21" s="28">
        <f>SUM(N22:N32)</f>
        <v>0</v>
      </c>
      <c r="O21" s="28">
        <f t="shared" si="8"/>
        <v>0</v>
      </c>
      <c r="P21" s="28">
        <f>SUM(P22:P32)</f>
        <v>434</v>
      </c>
      <c r="Q21" s="28">
        <f t="shared" si="8"/>
        <v>1</v>
      </c>
      <c r="R21" s="28">
        <f>SUM(R22:R32)</f>
        <v>31</v>
      </c>
      <c r="S21" s="28">
        <f>SUM(S22:S32)</f>
        <v>87</v>
      </c>
      <c r="T21" s="28">
        <f>SUM(T22:T32)</f>
        <v>16</v>
      </c>
      <c r="U21" s="28">
        <f t="shared" si="8"/>
        <v>30</v>
      </c>
      <c r="V21" s="28">
        <f t="shared" si="8"/>
        <v>0</v>
      </c>
      <c r="W21" s="28">
        <f t="shared" si="8"/>
        <v>90</v>
      </c>
      <c r="X21" s="28">
        <f t="shared" si="8"/>
        <v>0</v>
      </c>
      <c r="Y21" s="28">
        <f>SUM(Y22:Y32)</f>
        <v>0</v>
      </c>
      <c r="Z21" s="28">
        <f t="shared" si="8"/>
        <v>0</v>
      </c>
      <c r="AA21" s="28">
        <f>SUM(AA22:AA32)</f>
        <v>223</v>
      </c>
      <c r="AB21" s="125">
        <f t="shared" si="8"/>
        <v>1</v>
      </c>
      <c r="AC21" s="28">
        <f t="shared" si="8"/>
        <v>30</v>
      </c>
      <c r="AD21" s="28">
        <f t="shared" si="8"/>
        <v>2</v>
      </c>
      <c r="AE21" s="28">
        <f t="shared" si="8"/>
        <v>30</v>
      </c>
      <c r="AF21" s="28">
        <f t="shared" si="8"/>
        <v>2</v>
      </c>
    </row>
    <row r="22" spans="1:32" ht="20.25" customHeight="1" thickBot="1">
      <c r="A22" s="223" t="s">
        <v>41</v>
      </c>
      <c r="B22" s="219" t="s">
        <v>132</v>
      </c>
      <c r="C22" s="57" t="s">
        <v>14</v>
      </c>
      <c r="D22" s="129" t="s">
        <v>88</v>
      </c>
      <c r="E22" s="116" t="s">
        <v>120</v>
      </c>
      <c r="F22" s="232"/>
      <c r="G22" s="89">
        <v>2</v>
      </c>
      <c r="H22" s="83"/>
      <c r="I22" s="41"/>
      <c r="J22" s="41">
        <v>30</v>
      </c>
      <c r="K22" s="41"/>
      <c r="L22" s="41"/>
      <c r="M22" s="41"/>
      <c r="N22" s="42"/>
      <c r="O22" s="42"/>
      <c r="P22" s="43">
        <f>SUM(H22:O22)</f>
        <v>30</v>
      </c>
      <c r="Q22" s="100">
        <v>1</v>
      </c>
      <c r="R22" s="89">
        <v>2</v>
      </c>
      <c r="S22" s="83"/>
      <c r="T22" s="41"/>
      <c r="U22" s="41">
        <v>30</v>
      </c>
      <c r="V22" s="41"/>
      <c r="W22" s="41"/>
      <c r="X22" s="41"/>
      <c r="Y22" s="42"/>
      <c r="Z22" s="58"/>
      <c r="AA22" s="43">
        <f>SUM(S22:Z22)</f>
        <v>30</v>
      </c>
      <c r="AB22" s="120">
        <f>Q22</f>
        <v>1</v>
      </c>
      <c r="AC22" s="44">
        <f>IF(Q22=1,SUM(H22:O22))</f>
        <v>30</v>
      </c>
      <c r="AD22" s="59">
        <f>IF(Q22=1,G22)</f>
        <v>2</v>
      </c>
      <c r="AE22" s="60">
        <f>IF(AB22=1,SUM(S22:Z22))</f>
        <v>30</v>
      </c>
      <c r="AF22" s="47">
        <f>IF(AB22=1,R22)</f>
        <v>2</v>
      </c>
    </row>
    <row r="23" spans="1:32" ht="20.25" customHeight="1" thickBot="1">
      <c r="A23" s="225"/>
      <c r="B23" s="237"/>
      <c r="C23" s="36" t="s">
        <v>19</v>
      </c>
      <c r="D23" s="104" t="s">
        <v>88</v>
      </c>
      <c r="E23" s="117" t="s">
        <v>121</v>
      </c>
      <c r="F23" s="232"/>
      <c r="G23" s="90">
        <v>1</v>
      </c>
      <c r="H23" s="71">
        <v>9</v>
      </c>
      <c r="I23" s="49"/>
      <c r="J23" s="49"/>
      <c r="K23" s="49"/>
      <c r="L23" s="49"/>
      <c r="M23" s="49"/>
      <c r="N23" s="50"/>
      <c r="O23" s="50"/>
      <c r="P23" s="118">
        <f aca="true" t="shared" si="9" ref="P23:P32">SUM(H23:O23)</f>
        <v>9</v>
      </c>
      <c r="Q23" s="101"/>
      <c r="R23" s="90">
        <v>1</v>
      </c>
      <c r="S23" s="71">
        <v>9</v>
      </c>
      <c r="T23" s="49"/>
      <c r="U23" s="49"/>
      <c r="V23" s="49"/>
      <c r="W23" s="49"/>
      <c r="X23" s="49"/>
      <c r="Y23" s="50"/>
      <c r="Z23" s="62"/>
      <c r="AA23" s="118">
        <f aca="true" t="shared" si="10" ref="AA23:AA32">SUM(S23:Z23)</f>
        <v>9</v>
      </c>
      <c r="AB23" s="121"/>
      <c r="AC23" s="44" t="b">
        <f aca="true" t="shared" si="11" ref="AC23:AC32">IF(Q23=1,SUM(H23:O23))</f>
        <v>0</v>
      </c>
      <c r="AD23" s="59" t="b">
        <f aca="true" t="shared" si="12" ref="AD23:AD32">IF(Q23=1,G23)</f>
        <v>0</v>
      </c>
      <c r="AE23" s="60" t="b">
        <f aca="true" t="shared" si="13" ref="AE23:AE32">IF(AB23=1,SUM(S23:Z23))</f>
        <v>0</v>
      </c>
      <c r="AF23" s="47" t="b">
        <f aca="true" t="shared" si="14" ref="AF23:AF32">IF(AB23=1,R23)</f>
        <v>0</v>
      </c>
    </row>
    <row r="24" spans="1:32" ht="30" customHeight="1" thickBot="1">
      <c r="A24" s="225"/>
      <c r="B24" s="237"/>
      <c r="C24" s="197" t="s">
        <v>173</v>
      </c>
      <c r="D24" s="198" t="s">
        <v>91</v>
      </c>
      <c r="E24" s="117"/>
      <c r="F24" s="232"/>
      <c r="G24" s="90">
        <v>1</v>
      </c>
      <c r="H24" s="71">
        <v>15</v>
      </c>
      <c r="I24" s="49"/>
      <c r="J24" s="49"/>
      <c r="K24" s="49"/>
      <c r="L24" s="49"/>
      <c r="M24" s="49"/>
      <c r="N24" s="50"/>
      <c r="O24" s="50"/>
      <c r="P24" s="118">
        <f>SUM(H24:O24)</f>
        <v>15</v>
      </c>
      <c r="Q24" s="101"/>
      <c r="R24" s="90">
        <v>1</v>
      </c>
      <c r="S24" s="71">
        <v>8</v>
      </c>
      <c r="T24" s="49"/>
      <c r="U24" s="49"/>
      <c r="V24" s="49"/>
      <c r="W24" s="49"/>
      <c r="X24" s="49"/>
      <c r="Y24" s="50"/>
      <c r="Z24" s="62"/>
      <c r="AA24" s="118">
        <f>SUM(S24:Z24)</f>
        <v>8</v>
      </c>
      <c r="AB24" s="121"/>
      <c r="AC24" s="44"/>
      <c r="AD24" s="59" t="b">
        <f t="shared" si="12"/>
        <v>0</v>
      </c>
      <c r="AE24" s="60"/>
      <c r="AF24" s="47" t="b">
        <f t="shared" si="14"/>
        <v>0</v>
      </c>
    </row>
    <row r="25" spans="1:32" ht="34.5" customHeight="1" thickBot="1">
      <c r="A25" s="225"/>
      <c r="B25" s="237"/>
      <c r="C25" s="197" t="s">
        <v>174</v>
      </c>
      <c r="D25" s="104" t="s">
        <v>88</v>
      </c>
      <c r="E25" s="117"/>
      <c r="F25" s="232"/>
      <c r="G25" s="90">
        <v>1</v>
      </c>
      <c r="H25" s="71"/>
      <c r="I25" s="49">
        <v>30</v>
      </c>
      <c r="J25" s="49"/>
      <c r="K25" s="49"/>
      <c r="L25" s="49"/>
      <c r="M25" s="49"/>
      <c r="N25" s="50"/>
      <c r="O25" s="50"/>
      <c r="P25" s="118">
        <f>SUM(H25:O25)</f>
        <v>30</v>
      </c>
      <c r="Q25" s="101"/>
      <c r="R25" s="90">
        <v>1</v>
      </c>
      <c r="S25" s="71"/>
      <c r="T25" s="49">
        <v>16</v>
      </c>
      <c r="U25" s="49"/>
      <c r="V25" s="49"/>
      <c r="W25" s="49"/>
      <c r="X25" s="49"/>
      <c r="Y25" s="50"/>
      <c r="Z25" s="62"/>
      <c r="AA25" s="118">
        <f t="shared" si="10"/>
        <v>16</v>
      </c>
      <c r="AB25" s="121"/>
      <c r="AC25" s="44" t="b">
        <f t="shared" si="11"/>
        <v>0</v>
      </c>
      <c r="AD25" s="59" t="b">
        <f t="shared" si="12"/>
        <v>0</v>
      </c>
      <c r="AE25" s="60" t="b">
        <f t="shared" si="13"/>
        <v>0</v>
      </c>
      <c r="AF25" s="47" t="b">
        <f t="shared" si="14"/>
        <v>0</v>
      </c>
    </row>
    <row r="26" spans="1:32" ht="20.25" customHeight="1" thickBot="1">
      <c r="A26" s="224"/>
      <c r="B26" s="220"/>
      <c r="C26" s="132" t="s">
        <v>8</v>
      </c>
      <c r="D26" s="128" t="s">
        <v>90</v>
      </c>
      <c r="E26" s="114" t="s">
        <v>120</v>
      </c>
      <c r="F26" s="232"/>
      <c r="G26" s="88">
        <v>0</v>
      </c>
      <c r="H26" s="66"/>
      <c r="I26" s="37">
        <v>30</v>
      </c>
      <c r="J26" s="37"/>
      <c r="K26" s="37"/>
      <c r="L26" s="37"/>
      <c r="M26" s="37"/>
      <c r="N26" s="38"/>
      <c r="O26" s="38"/>
      <c r="P26" s="119">
        <f t="shared" si="9"/>
        <v>30</v>
      </c>
      <c r="Q26" s="99"/>
      <c r="R26" s="88">
        <v>0</v>
      </c>
      <c r="S26" s="66"/>
      <c r="T26" s="37"/>
      <c r="U26" s="37"/>
      <c r="V26" s="37"/>
      <c r="W26" s="37"/>
      <c r="X26" s="37"/>
      <c r="Y26" s="38"/>
      <c r="Z26" s="64"/>
      <c r="AA26" s="119">
        <f t="shared" si="10"/>
        <v>0</v>
      </c>
      <c r="AB26" s="122"/>
      <c r="AC26" s="44" t="b">
        <f t="shared" si="11"/>
        <v>0</v>
      </c>
      <c r="AD26" s="59" t="b">
        <f t="shared" si="12"/>
        <v>0</v>
      </c>
      <c r="AE26" s="60" t="b">
        <f t="shared" si="13"/>
        <v>0</v>
      </c>
      <c r="AF26" s="47" t="b">
        <f t="shared" si="14"/>
        <v>0</v>
      </c>
    </row>
    <row r="27" spans="1:32" ht="20.25" customHeight="1" thickBot="1">
      <c r="A27" s="223" t="s">
        <v>42</v>
      </c>
      <c r="B27" s="219" t="s">
        <v>133</v>
      </c>
      <c r="C27" s="131" t="s">
        <v>15</v>
      </c>
      <c r="D27" s="133" t="s">
        <v>91</v>
      </c>
      <c r="E27" s="112" t="s">
        <v>122</v>
      </c>
      <c r="F27" s="232"/>
      <c r="G27" s="89">
        <v>5</v>
      </c>
      <c r="H27" s="83">
        <v>45</v>
      </c>
      <c r="I27" s="41"/>
      <c r="J27" s="41"/>
      <c r="K27" s="41"/>
      <c r="L27" s="41">
        <v>45</v>
      </c>
      <c r="M27" s="41"/>
      <c r="N27" s="42"/>
      <c r="O27" s="42"/>
      <c r="P27" s="43">
        <f t="shared" si="9"/>
        <v>90</v>
      </c>
      <c r="Q27" s="100"/>
      <c r="R27" s="89">
        <v>5</v>
      </c>
      <c r="S27" s="83">
        <v>10</v>
      </c>
      <c r="T27" s="41"/>
      <c r="U27" s="41"/>
      <c r="V27" s="41"/>
      <c r="W27" s="41">
        <v>30</v>
      </c>
      <c r="X27" s="41"/>
      <c r="Y27" s="42"/>
      <c r="Z27" s="42"/>
      <c r="AA27" s="43">
        <f t="shared" si="10"/>
        <v>40</v>
      </c>
      <c r="AB27" s="120"/>
      <c r="AC27" s="44" t="b">
        <f t="shared" si="11"/>
        <v>0</v>
      </c>
      <c r="AD27" s="59" t="b">
        <f t="shared" si="12"/>
        <v>0</v>
      </c>
      <c r="AE27" s="60" t="b">
        <f t="shared" si="13"/>
        <v>0</v>
      </c>
      <c r="AF27" s="47" t="b">
        <f t="shared" si="14"/>
        <v>0</v>
      </c>
    </row>
    <row r="28" spans="1:32" ht="28.5" customHeight="1" thickBot="1">
      <c r="A28" s="225"/>
      <c r="B28" s="237"/>
      <c r="C28" s="136" t="s">
        <v>16</v>
      </c>
      <c r="D28" s="134" t="s">
        <v>91</v>
      </c>
      <c r="E28" s="113" t="s">
        <v>122</v>
      </c>
      <c r="F28" s="232"/>
      <c r="G28" s="90">
        <v>5</v>
      </c>
      <c r="H28" s="71">
        <v>30</v>
      </c>
      <c r="I28" s="49"/>
      <c r="J28" s="49"/>
      <c r="K28" s="49"/>
      <c r="L28" s="49">
        <v>30</v>
      </c>
      <c r="M28" s="49"/>
      <c r="N28" s="50"/>
      <c r="O28" s="50"/>
      <c r="P28" s="118">
        <f t="shared" si="9"/>
        <v>60</v>
      </c>
      <c r="Q28" s="101"/>
      <c r="R28" s="90">
        <v>5</v>
      </c>
      <c r="S28" s="71">
        <v>5</v>
      </c>
      <c r="T28" s="49"/>
      <c r="U28" s="49"/>
      <c r="V28" s="49"/>
      <c r="W28" s="48">
        <v>15</v>
      </c>
      <c r="X28" s="49"/>
      <c r="Y28" s="50"/>
      <c r="Z28" s="50"/>
      <c r="AA28" s="118">
        <f t="shared" si="10"/>
        <v>20</v>
      </c>
      <c r="AB28" s="121"/>
      <c r="AC28" s="44" t="b">
        <f t="shared" si="11"/>
        <v>0</v>
      </c>
      <c r="AD28" s="59" t="b">
        <f t="shared" si="12"/>
        <v>0</v>
      </c>
      <c r="AE28" s="60" t="b">
        <f t="shared" si="13"/>
        <v>0</v>
      </c>
      <c r="AF28" s="47" t="b">
        <f t="shared" si="14"/>
        <v>0</v>
      </c>
    </row>
    <row r="29" spans="1:32" ht="61.5" customHeight="1" thickBot="1">
      <c r="A29" s="224"/>
      <c r="B29" s="220"/>
      <c r="C29" s="137" t="s">
        <v>79</v>
      </c>
      <c r="D29" s="135" t="s">
        <v>91</v>
      </c>
      <c r="E29" s="124" t="s">
        <v>128</v>
      </c>
      <c r="F29" s="232"/>
      <c r="G29" s="88">
        <v>4</v>
      </c>
      <c r="H29" s="66"/>
      <c r="I29" s="37"/>
      <c r="J29" s="37"/>
      <c r="K29" s="37"/>
      <c r="L29" s="37">
        <v>30</v>
      </c>
      <c r="M29" s="37"/>
      <c r="N29" s="38"/>
      <c r="O29" s="38"/>
      <c r="P29" s="119">
        <f t="shared" si="9"/>
        <v>30</v>
      </c>
      <c r="Q29" s="99"/>
      <c r="R29" s="88">
        <v>4</v>
      </c>
      <c r="S29" s="66"/>
      <c r="T29" s="37"/>
      <c r="U29" s="37"/>
      <c r="V29" s="37"/>
      <c r="W29" s="37">
        <v>15</v>
      </c>
      <c r="X29" s="37"/>
      <c r="Y29" s="38"/>
      <c r="Z29" s="38"/>
      <c r="AA29" s="119">
        <f t="shared" si="10"/>
        <v>15</v>
      </c>
      <c r="AB29" s="122"/>
      <c r="AC29" s="44" t="b">
        <f t="shared" si="11"/>
        <v>0</v>
      </c>
      <c r="AD29" s="59" t="b">
        <f t="shared" si="12"/>
        <v>0</v>
      </c>
      <c r="AE29" s="60" t="b">
        <f t="shared" si="13"/>
        <v>0</v>
      </c>
      <c r="AF29" s="47" t="b">
        <f t="shared" si="14"/>
        <v>0</v>
      </c>
    </row>
    <row r="30" spans="1:32" ht="24.75" customHeight="1" thickBot="1">
      <c r="A30" s="223" t="s">
        <v>43</v>
      </c>
      <c r="B30" s="219" t="s">
        <v>134</v>
      </c>
      <c r="C30" s="131" t="s">
        <v>17</v>
      </c>
      <c r="D30" s="133" t="s">
        <v>91</v>
      </c>
      <c r="E30" s="123" t="s">
        <v>128</v>
      </c>
      <c r="F30" s="232"/>
      <c r="G30" s="89">
        <v>5</v>
      </c>
      <c r="H30" s="83">
        <v>30</v>
      </c>
      <c r="I30" s="41"/>
      <c r="J30" s="41"/>
      <c r="K30" s="41"/>
      <c r="L30" s="41">
        <v>30</v>
      </c>
      <c r="M30" s="41"/>
      <c r="N30" s="42"/>
      <c r="O30" s="42"/>
      <c r="P30" s="43">
        <f t="shared" si="9"/>
        <v>60</v>
      </c>
      <c r="Q30" s="100"/>
      <c r="R30" s="89">
        <v>5</v>
      </c>
      <c r="S30" s="83">
        <v>10</v>
      </c>
      <c r="T30" s="41"/>
      <c r="U30" s="41"/>
      <c r="V30" s="41"/>
      <c r="W30" s="41">
        <v>15</v>
      </c>
      <c r="X30" s="41"/>
      <c r="Y30" s="42"/>
      <c r="Z30" s="42"/>
      <c r="AA30" s="43">
        <f t="shared" si="10"/>
        <v>25</v>
      </c>
      <c r="AB30" s="120"/>
      <c r="AC30" s="44" t="b">
        <f t="shared" si="11"/>
        <v>0</v>
      </c>
      <c r="AD30" s="59" t="b">
        <f t="shared" si="12"/>
        <v>0</v>
      </c>
      <c r="AE30" s="60" t="b">
        <f t="shared" si="13"/>
        <v>0</v>
      </c>
      <c r="AF30" s="47" t="b">
        <f t="shared" si="14"/>
        <v>0</v>
      </c>
    </row>
    <row r="31" spans="1:32" ht="34.5" customHeight="1" thickBot="1">
      <c r="A31" s="225"/>
      <c r="B31" s="237"/>
      <c r="C31" s="136" t="s">
        <v>96</v>
      </c>
      <c r="D31" s="105" t="s">
        <v>91</v>
      </c>
      <c r="E31" s="117" t="s">
        <v>128</v>
      </c>
      <c r="F31" s="232"/>
      <c r="G31" s="90">
        <v>4</v>
      </c>
      <c r="H31" s="79">
        <v>30</v>
      </c>
      <c r="I31" s="48"/>
      <c r="J31" s="48"/>
      <c r="K31" s="48"/>
      <c r="L31" s="48">
        <v>30</v>
      </c>
      <c r="M31" s="48"/>
      <c r="N31" s="52"/>
      <c r="O31" s="52"/>
      <c r="P31" s="118">
        <f t="shared" si="9"/>
        <v>60</v>
      </c>
      <c r="Q31" s="101"/>
      <c r="R31" s="90">
        <v>4</v>
      </c>
      <c r="S31" s="79">
        <v>30</v>
      </c>
      <c r="T31" s="48"/>
      <c r="U31" s="48"/>
      <c r="V31" s="48"/>
      <c r="W31" s="48">
        <v>15</v>
      </c>
      <c r="X31" s="48"/>
      <c r="Y31" s="52"/>
      <c r="Z31" s="61"/>
      <c r="AA31" s="118">
        <f t="shared" si="10"/>
        <v>45</v>
      </c>
      <c r="AB31" s="121"/>
      <c r="AC31" s="44" t="b">
        <f t="shared" si="11"/>
        <v>0</v>
      </c>
      <c r="AD31" s="59" t="b">
        <f t="shared" si="12"/>
        <v>0</v>
      </c>
      <c r="AE31" s="60" t="b">
        <f t="shared" si="13"/>
        <v>0</v>
      </c>
      <c r="AF31" s="47" t="b">
        <f t="shared" si="14"/>
        <v>0</v>
      </c>
    </row>
    <row r="32" spans="1:32" ht="51.75" customHeight="1" thickBot="1">
      <c r="A32" s="224"/>
      <c r="B32" s="220"/>
      <c r="C32" s="137" t="s">
        <v>92</v>
      </c>
      <c r="D32" s="106" t="s">
        <v>91</v>
      </c>
      <c r="E32" s="114" t="s">
        <v>122</v>
      </c>
      <c r="F32" s="233"/>
      <c r="G32" s="88">
        <v>3</v>
      </c>
      <c r="H32" s="80">
        <v>20</v>
      </c>
      <c r="I32" s="51"/>
      <c r="J32" s="51"/>
      <c r="K32" s="51"/>
      <c r="L32" s="51"/>
      <c r="M32" s="51"/>
      <c r="N32" s="35"/>
      <c r="O32" s="35"/>
      <c r="P32" s="119">
        <f t="shared" si="9"/>
        <v>20</v>
      </c>
      <c r="Q32" s="99"/>
      <c r="R32" s="88">
        <v>3</v>
      </c>
      <c r="S32" s="80">
        <v>15</v>
      </c>
      <c r="T32" s="51"/>
      <c r="U32" s="51"/>
      <c r="V32" s="51"/>
      <c r="W32" s="51"/>
      <c r="X32" s="51"/>
      <c r="Y32" s="35"/>
      <c r="Z32" s="63"/>
      <c r="AA32" s="119">
        <f t="shared" si="10"/>
        <v>15</v>
      </c>
      <c r="AB32" s="122"/>
      <c r="AC32" s="44" t="b">
        <f t="shared" si="11"/>
        <v>0</v>
      </c>
      <c r="AD32" s="59" t="b">
        <f t="shared" si="12"/>
        <v>0</v>
      </c>
      <c r="AE32" s="60" t="b">
        <f t="shared" si="13"/>
        <v>0</v>
      </c>
      <c r="AF32" s="47" t="b">
        <f t="shared" si="14"/>
        <v>0</v>
      </c>
    </row>
    <row r="33" spans="1:32" ht="20.25" customHeight="1" thickBot="1">
      <c r="A33" s="238" t="s">
        <v>52</v>
      </c>
      <c r="B33" s="211"/>
      <c r="C33" s="211"/>
      <c r="D33" s="211"/>
      <c r="E33" s="212"/>
      <c r="F33" s="231" t="s">
        <v>52</v>
      </c>
      <c r="G33" s="28">
        <f aca="true" t="shared" si="15" ref="G33:AF33">SUM(G34:G40)</f>
        <v>31</v>
      </c>
      <c r="H33" s="28">
        <f t="shared" si="15"/>
        <v>146</v>
      </c>
      <c r="I33" s="28">
        <f t="shared" si="15"/>
        <v>15</v>
      </c>
      <c r="J33" s="28">
        <f t="shared" si="15"/>
        <v>30</v>
      </c>
      <c r="K33" s="28">
        <f t="shared" si="15"/>
        <v>0</v>
      </c>
      <c r="L33" s="28">
        <f t="shared" si="15"/>
        <v>150</v>
      </c>
      <c r="M33" s="28">
        <f t="shared" si="15"/>
        <v>0</v>
      </c>
      <c r="N33" s="28">
        <f t="shared" si="15"/>
        <v>0</v>
      </c>
      <c r="O33" s="28">
        <f t="shared" si="15"/>
        <v>0</v>
      </c>
      <c r="P33" s="28">
        <f t="shared" si="15"/>
        <v>341</v>
      </c>
      <c r="Q33" s="28">
        <f t="shared" si="15"/>
        <v>1</v>
      </c>
      <c r="R33" s="28">
        <f t="shared" si="15"/>
        <v>31</v>
      </c>
      <c r="S33" s="28">
        <f t="shared" si="15"/>
        <v>40</v>
      </c>
      <c r="T33" s="28">
        <f t="shared" si="15"/>
        <v>8</v>
      </c>
      <c r="U33" s="28">
        <f t="shared" si="15"/>
        <v>30</v>
      </c>
      <c r="V33" s="28">
        <f t="shared" si="15"/>
        <v>0</v>
      </c>
      <c r="W33" s="28">
        <f t="shared" si="15"/>
        <v>70</v>
      </c>
      <c r="X33" s="28">
        <f t="shared" si="15"/>
        <v>0</v>
      </c>
      <c r="Y33" s="28">
        <f t="shared" si="15"/>
        <v>0</v>
      </c>
      <c r="Z33" s="28">
        <f t="shared" si="15"/>
        <v>0</v>
      </c>
      <c r="AA33" s="28">
        <f t="shared" si="15"/>
        <v>148</v>
      </c>
      <c r="AB33" s="28">
        <f t="shared" si="15"/>
        <v>1</v>
      </c>
      <c r="AC33" s="28">
        <f t="shared" si="15"/>
        <v>30</v>
      </c>
      <c r="AD33" s="28">
        <f t="shared" si="15"/>
        <v>2</v>
      </c>
      <c r="AE33" s="28">
        <f t="shared" si="15"/>
        <v>30</v>
      </c>
      <c r="AF33" s="28">
        <f t="shared" si="15"/>
        <v>2</v>
      </c>
    </row>
    <row r="34" spans="1:32" ht="20.25" customHeight="1" thickBot="1">
      <c r="A34" s="223" t="s">
        <v>44</v>
      </c>
      <c r="B34" s="219" t="s">
        <v>72</v>
      </c>
      <c r="C34" s="57" t="s">
        <v>18</v>
      </c>
      <c r="D34" s="129" t="s">
        <v>88</v>
      </c>
      <c r="E34" s="116" t="s">
        <v>120</v>
      </c>
      <c r="F34" s="232"/>
      <c r="G34" s="89">
        <v>2</v>
      </c>
      <c r="H34" s="83"/>
      <c r="I34" s="41"/>
      <c r="J34" s="41">
        <v>30</v>
      </c>
      <c r="K34" s="41"/>
      <c r="L34" s="41"/>
      <c r="M34" s="41"/>
      <c r="N34" s="42"/>
      <c r="O34" s="42"/>
      <c r="P34" s="43">
        <f>SUM(H34:O34)</f>
        <v>30</v>
      </c>
      <c r="Q34" s="100">
        <v>1</v>
      </c>
      <c r="R34" s="89">
        <v>2</v>
      </c>
      <c r="S34" s="83"/>
      <c r="T34" s="41"/>
      <c r="U34" s="41">
        <v>30</v>
      </c>
      <c r="V34" s="41"/>
      <c r="W34" s="41"/>
      <c r="X34" s="41"/>
      <c r="Y34" s="42"/>
      <c r="Z34" s="42"/>
      <c r="AA34" s="43">
        <f aca="true" t="shared" si="16" ref="AA34:AA40">SUM(S34:Z34)</f>
        <v>30</v>
      </c>
      <c r="AB34" s="120">
        <f>Q34</f>
        <v>1</v>
      </c>
      <c r="AC34" s="44">
        <f>IF(Q34=1,SUM(H34:O34))</f>
        <v>30</v>
      </c>
      <c r="AD34" s="45">
        <f>IF(Q34=1,G34)</f>
        <v>2</v>
      </c>
      <c r="AE34" s="46">
        <f>IF(AB34=1,SUM(S34:Z34))</f>
        <v>30</v>
      </c>
      <c r="AF34" s="47">
        <f>IF(AB34=1,R34)</f>
        <v>2</v>
      </c>
    </row>
    <row r="35" spans="1:32" ht="46.5" customHeight="1" thickBot="1">
      <c r="A35" s="225"/>
      <c r="B35" s="237"/>
      <c r="C35" s="189" t="s">
        <v>175</v>
      </c>
      <c r="D35" s="104" t="s">
        <v>88</v>
      </c>
      <c r="E35" s="117" t="s">
        <v>121</v>
      </c>
      <c r="F35" s="232"/>
      <c r="G35" s="90">
        <v>1</v>
      </c>
      <c r="H35" s="71"/>
      <c r="I35" s="49">
        <v>15</v>
      </c>
      <c r="J35" s="49"/>
      <c r="K35" s="49"/>
      <c r="L35" s="49"/>
      <c r="M35" s="49"/>
      <c r="N35" s="50"/>
      <c r="O35" s="50"/>
      <c r="P35" s="118">
        <f aca="true" t="shared" si="17" ref="P35:P40">SUM(H35:O35)</f>
        <v>15</v>
      </c>
      <c r="Q35" s="101"/>
      <c r="R35" s="90">
        <v>1</v>
      </c>
      <c r="S35" s="72"/>
      <c r="T35" s="55">
        <v>8</v>
      </c>
      <c r="U35" s="55"/>
      <c r="V35" s="55"/>
      <c r="W35" s="55"/>
      <c r="X35" s="55"/>
      <c r="Y35" s="56"/>
      <c r="Z35" s="56"/>
      <c r="AA35" s="118">
        <f t="shared" si="16"/>
        <v>8</v>
      </c>
      <c r="AB35" s="121"/>
      <c r="AC35" s="44" t="b">
        <f aca="true" t="shared" si="18" ref="AC35:AC40">IF(Q35=1,SUM(H35:O35))</f>
        <v>0</v>
      </c>
      <c r="AD35" s="45" t="b">
        <f aca="true" t="shared" si="19" ref="AD35:AD40">IF(Q35=1,G35)</f>
        <v>0</v>
      </c>
      <c r="AE35" s="46" t="b">
        <f aca="true" t="shared" si="20" ref="AE35:AE40">IF(AB35=1,SUM(S35:Z35))</f>
        <v>0</v>
      </c>
      <c r="AF35" s="47" t="b">
        <f aca="true" t="shared" si="21" ref="AF35:AF40">IF(AB35=1,R35)</f>
        <v>0</v>
      </c>
    </row>
    <row r="36" spans="1:32" ht="20.25" customHeight="1" thickBot="1">
      <c r="A36" s="223" t="s">
        <v>45</v>
      </c>
      <c r="B36" s="219" t="s">
        <v>38</v>
      </c>
      <c r="C36" s="131" t="s">
        <v>20</v>
      </c>
      <c r="D36" s="133" t="s">
        <v>91</v>
      </c>
      <c r="E36" s="112" t="s">
        <v>128</v>
      </c>
      <c r="F36" s="232"/>
      <c r="G36" s="89">
        <v>5</v>
      </c>
      <c r="H36" s="83">
        <v>26</v>
      </c>
      <c r="I36" s="41"/>
      <c r="J36" s="41"/>
      <c r="K36" s="41"/>
      <c r="L36" s="41">
        <v>30</v>
      </c>
      <c r="M36" s="41"/>
      <c r="N36" s="42"/>
      <c r="O36" s="42"/>
      <c r="P36" s="43">
        <f t="shared" si="17"/>
        <v>56</v>
      </c>
      <c r="Q36" s="100"/>
      <c r="R36" s="89">
        <v>5</v>
      </c>
      <c r="S36" s="208">
        <v>5</v>
      </c>
      <c r="T36" s="41"/>
      <c r="U36" s="41"/>
      <c r="V36" s="41"/>
      <c r="W36" s="41">
        <v>15</v>
      </c>
      <c r="X36" s="41"/>
      <c r="Y36" s="42"/>
      <c r="Z36" s="58"/>
      <c r="AA36" s="43">
        <f t="shared" si="16"/>
        <v>20</v>
      </c>
      <c r="AB36" s="120"/>
      <c r="AC36" s="44" t="b">
        <f t="shared" si="18"/>
        <v>0</v>
      </c>
      <c r="AD36" s="45" t="b">
        <f t="shared" si="19"/>
        <v>0</v>
      </c>
      <c r="AE36" s="46" t="b">
        <f t="shared" si="20"/>
        <v>0</v>
      </c>
      <c r="AF36" s="47" t="b">
        <f t="shared" si="21"/>
        <v>0</v>
      </c>
    </row>
    <row r="37" spans="1:32" ht="38.25" customHeight="1" thickBot="1">
      <c r="A37" s="224"/>
      <c r="B37" s="220"/>
      <c r="C37" s="137" t="s">
        <v>21</v>
      </c>
      <c r="D37" s="135" t="s">
        <v>91</v>
      </c>
      <c r="E37" s="124" t="s">
        <v>128</v>
      </c>
      <c r="F37" s="232"/>
      <c r="G37" s="88">
        <v>6</v>
      </c>
      <c r="H37" s="66">
        <v>30</v>
      </c>
      <c r="I37" s="37"/>
      <c r="J37" s="37"/>
      <c r="K37" s="37"/>
      <c r="L37" s="37">
        <v>30</v>
      </c>
      <c r="M37" s="37"/>
      <c r="N37" s="38"/>
      <c r="O37" s="38"/>
      <c r="P37" s="119">
        <f t="shared" si="17"/>
        <v>60</v>
      </c>
      <c r="Q37" s="99"/>
      <c r="R37" s="88">
        <v>6</v>
      </c>
      <c r="S37" s="109">
        <v>5</v>
      </c>
      <c r="T37" s="37"/>
      <c r="U37" s="37"/>
      <c r="V37" s="37"/>
      <c r="W37" s="37">
        <v>15</v>
      </c>
      <c r="X37" s="37"/>
      <c r="Y37" s="38"/>
      <c r="Z37" s="64"/>
      <c r="AA37" s="119">
        <f t="shared" si="16"/>
        <v>20</v>
      </c>
      <c r="AB37" s="122"/>
      <c r="AC37" s="44" t="b">
        <f t="shared" si="18"/>
        <v>0</v>
      </c>
      <c r="AD37" s="45" t="b">
        <f t="shared" si="19"/>
        <v>0</v>
      </c>
      <c r="AE37" s="46" t="b">
        <f t="shared" si="20"/>
        <v>0</v>
      </c>
      <c r="AF37" s="47" t="b">
        <f t="shared" si="21"/>
        <v>0</v>
      </c>
    </row>
    <row r="38" spans="1:32" ht="33" customHeight="1" thickBot="1">
      <c r="A38" s="223" t="s">
        <v>135</v>
      </c>
      <c r="B38" s="219" t="s">
        <v>136</v>
      </c>
      <c r="C38" s="131" t="s">
        <v>22</v>
      </c>
      <c r="D38" s="133" t="s">
        <v>91</v>
      </c>
      <c r="E38" s="123" t="s">
        <v>122</v>
      </c>
      <c r="F38" s="232"/>
      <c r="G38" s="89">
        <v>6</v>
      </c>
      <c r="H38" s="83">
        <v>30</v>
      </c>
      <c r="I38" s="41"/>
      <c r="J38" s="41"/>
      <c r="K38" s="41"/>
      <c r="L38" s="41">
        <v>30</v>
      </c>
      <c r="M38" s="41"/>
      <c r="N38" s="42"/>
      <c r="O38" s="42"/>
      <c r="P38" s="43">
        <f t="shared" si="17"/>
        <v>60</v>
      </c>
      <c r="Q38" s="100"/>
      <c r="R38" s="89">
        <v>6</v>
      </c>
      <c r="S38" s="78">
        <v>15</v>
      </c>
      <c r="T38" s="41"/>
      <c r="U38" s="41"/>
      <c r="V38" s="41"/>
      <c r="W38" s="41">
        <v>15</v>
      </c>
      <c r="X38" s="41"/>
      <c r="Y38" s="42"/>
      <c r="Z38" s="42"/>
      <c r="AA38" s="43">
        <f t="shared" si="16"/>
        <v>30</v>
      </c>
      <c r="AB38" s="120"/>
      <c r="AC38" s="44" t="b">
        <f t="shared" si="18"/>
        <v>0</v>
      </c>
      <c r="AD38" s="45" t="b">
        <f t="shared" si="19"/>
        <v>0</v>
      </c>
      <c r="AE38" s="46" t="b">
        <f t="shared" si="20"/>
        <v>0</v>
      </c>
      <c r="AF38" s="47" t="b">
        <f t="shared" si="21"/>
        <v>0</v>
      </c>
    </row>
    <row r="39" spans="1:32" ht="42.75" customHeight="1" thickBot="1">
      <c r="A39" s="225"/>
      <c r="B39" s="237"/>
      <c r="C39" s="136" t="s">
        <v>77</v>
      </c>
      <c r="D39" s="134" t="s">
        <v>91</v>
      </c>
      <c r="E39" s="113" t="s">
        <v>128</v>
      </c>
      <c r="F39" s="232"/>
      <c r="G39" s="90">
        <v>6</v>
      </c>
      <c r="H39" s="71">
        <v>30</v>
      </c>
      <c r="I39" s="49"/>
      <c r="J39" s="49"/>
      <c r="K39" s="49"/>
      <c r="L39" s="49">
        <v>30</v>
      </c>
      <c r="M39" s="49"/>
      <c r="N39" s="50"/>
      <c r="O39" s="50"/>
      <c r="P39" s="118">
        <f t="shared" si="17"/>
        <v>60</v>
      </c>
      <c r="Q39" s="101"/>
      <c r="R39" s="90">
        <v>6</v>
      </c>
      <c r="S39" s="71">
        <v>5</v>
      </c>
      <c r="T39" s="49"/>
      <c r="U39" s="49"/>
      <c r="V39" s="49"/>
      <c r="W39" s="48">
        <v>10</v>
      </c>
      <c r="X39" s="49"/>
      <c r="Y39" s="50"/>
      <c r="Z39" s="50"/>
      <c r="AA39" s="118">
        <f t="shared" si="16"/>
        <v>15</v>
      </c>
      <c r="AB39" s="121"/>
      <c r="AC39" s="44" t="b">
        <f t="shared" si="18"/>
        <v>0</v>
      </c>
      <c r="AD39" s="45" t="b">
        <f t="shared" si="19"/>
        <v>0</v>
      </c>
      <c r="AE39" s="46" t="b">
        <f t="shared" si="20"/>
        <v>0</v>
      </c>
      <c r="AF39" s="47" t="b">
        <f t="shared" si="21"/>
        <v>0</v>
      </c>
    </row>
    <row r="40" spans="1:32" ht="30" customHeight="1" thickBot="1">
      <c r="A40" s="224"/>
      <c r="B40" s="220"/>
      <c r="C40" s="137" t="s">
        <v>40</v>
      </c>
      <c r="D40" s="135" t="s">
        <v>91</v>
      </c>
      <c r="E40" s="124" t="s">
        <v>128</v>
      </c>
      <c r="F40" s="233"/>
      <c r="G40" s="88">
        <v>5</v>
      </c>
      <c r="H40" s="66">
        <v>30</v>
      </c>
      <c r="I40" s="37"/>
      <c r="J40" s="37"/>
      <c r="K40" s="37"/>
      <c r="L40" s="37">
        <v>30</v>
      </c>
      <c r="M40" s="37"/>
      <c r="N40" s="38"/>
      <c r="O40" s="38"/>
      <c r="P40" s="119">
        <f t="shared" si="17"/>
        <v>60</v>
      </c>
      <c r="Q40" s="99"/>
      <c r="R40" s="88">
        <v>5</v>
      </c>
      <c r="S40" s="80">
        <v>10</v>
      </c>
      <c r="T40" s="37"/>
      <c r="U40" s="37"/>
      <c r="V40" s="37"/>
      <c r="W40" s="51">
        <v>15</v>
      </c>
      <c r="X40" s="37"/>
      <c r="Y40" s="38"/>
      <c r="Z40" s="38"/>
      <c r="AA40" s="119">
        <f t="shared" si="16"/>
        <v>25</v>
      </c>
      <c r="AB40" s="122"/>
      <c r="AC40" s="44" t="b">
        <f t="shared" si="18"/>
        <v>0</v>
      </c>
      <c r="AD40" s="45" t="b">
        <f t="shared" si="19"/>
        <v>0</v>
      </c>
      <c r="AE40" s="46" t="b">
        <f t="shared" si="20"/>
        <v>0</v>
      </c>
      <c r="AF40" s="47" t="b">
        <f t="shared" si="21"/>
        <v>0</v>
      </c>
    </row>
    <row r="41" spans="1:32" ht="20.25" customHeight="1" thickBot="1">
      <c r="A41" s="210" t="s">
        <v>53</v>
      </c>
      <c r="B41" s="211"/>
      <c r="C41" s="211"/>
      <c r="D41" s="211"/>
      <c r="E41" s="212"/>
      <c r="F41" s="240" t="s">
        <v>71</v>
      </c>
      <c r="G41" s="28">
        <f>SUM(G42:G50)</f>
        <v>32</v>
      </c>
      <c r="H41" s="28">
        <f>SUM(H42:H50)</f>
        <v>189</v>
      </c>
      <c r="I41" s="28">
        <f>I42+I45+I46+I47+I48+I49+I50</f>
        <v>0</v>
      </c>
      <c r="J41" s="28">
        <f aca="true" t="shared" si="22" ref="J41:AF41">J42+J45+J46+J47+J48+J49+J50</f>
        <v>30</v>
      </c>
      <c r="K41" s="28">
        <f t="shared" si="22"/>
        <v>60</v>
      </c>
      <c r="L41" s="28">
        <f>SUM(L42:L50)</f>
        <v>80</v>
      </c>
      <c r="M41" s="28">
        <f t="shared" si="22"/>
        <v>0</v>
      </c>
      <c r="N41" s="28">
        <f>SUM(N42:N50)</f>
        <v>0</v>
      </c>
      <c r="O41" s="28">
        <f t="shared" si="22"/>
        <v>0</v>
      </c>
      <c r="P41" s="28">
        <f>P42+P43+P45+P46+P47+P48+P49+P50</f>
        <v>339</v>
      </c>
      <c r="Q41" s="28">
        <f t="shared" si="22"/>
        <v>4</v>
      </c>
      <c r="R41" s="28">
        <f>SUM(R42:R50)</f>
        <v>32</v>
      </c>
      <c r="S41" s="28">
        <f>S42+S45+S46+S47+S48+S49+S50</f>
        <v>51</v>
      </c>
      <c r="T41" s="28">
        <f>T42+T45+T46+T47+T48+T49+T50</f>
        <v>0</v>
      </c>
      <c r="U41" s="28">
        <f t="shared" si="22"/>
        <v>30</v>
      </c>
      <c r="V41" s="28">
        <f t="shared" si="22"/>
        <v>27</v>
      </c>
      <c r="W41" s="28">
        <f t="shared" si="22"/>
        <v>27</v>
      </c>
      <c r="X41" s="28">
        <f t="shared" si="22"/>
        <v>0</v>
      </c>
      <c r="Y41" s="28">
        <f>SUM(Y42:Y50)</f>
        <v>0</v>
      </c>
      <c r="Z41" s="28">
        <f t="shared" si="22"/>
        <v>0</v>
      </c>
      <c r="AA41" s="28">
        <f>AA42+AA45+AA46+AA47+AA48+AA49+AA50</f>
        <v>135</v>
      </c>
      <c r="AB41" s="28">
        <f t="shared" si="22"/>
        <v>4</v>
      </c>
      <c r="AC41" s="28">
        <f t="shared" si="22"/>
        <v>180</v>
      </c>
      <c r="AD41" s="28">
        <f t="shared" si="22"/>
        <v>14</v>
      </c>
      <c r="AE41" s="28">
        <f t="shared" si="22"/>
        <v>66</v>
      </c>
      <c r="AF41" s="28">
        <f t="shared" si="22"/>
        <v>14</v>
      </c>
    </row>
    <row r="42" spans="1:32" ht="23.25" customHeight="1">
      <c r="A42" s="242" t="s">
        <v>46</v>
      </c>
      <c r="B42" s="216" t="s">
        <v>23</v>
      </c>
      <c r="C42" s="143" t="s">
        <v>24</v>
      </c>
      <c r="D42" s="18" t="s">
        <v>88</v>
      </c>
      <c r="E42" s="138" t="s">
        <v>123</v>
      </c>
      <c r="F42" s="241"/>
      <c r="G42" s="89">
        <v>2</v>
      </c>
      <c r="H42" s="83"/>
      <c r="I42" s="41"/>
      <c r="J42" s="41">
        <v>30</v>
      </c>
      <c r="K42" s="41"/>
      <c r="L42" s="41"/>
      <c r="M42" s="41"/>
      <c r="N42" s="42"/>
      <c r="O42" s="42"/>
      <c r="P42" s="43">
        <f>SUM(H42:O42)</f>
        <v>30</v>
      </c>
      <c r="Q42" s="100">
        <v>1</v>
      </c>
      <c r="R42" s="89">
        <v>2</v>
      </c>
      <c r="S42" s="83"/>
      <c r="T42" s="41"/>
      <c r="U42" s="41">
        <v>30</v>
      </c>
      <c r="V42" s="41"/>
      <c r="W42" s="41"/>
      <c r="X42" s="41"/>
      <c r="Y42" s="42"/>
      <c r="Z42" s="42"/>
      <c r="AA42" s="43">
        <f>SUM(S42:Z42)</f>
        <v>30</v>
      </c>
      <c r="AB42" s="100">
        <f>Q42</f>
        <v>1</v>
      </c>
      <c r="AC42" s="31">
        <f>IF(Q42=1,SUM(H42:O42))</f>
        <v>30</v>
      </c>
      <c r="AD42" s="32">
        <f>IF(Q42=1,G42)</f>
        <v>2</v>
      </c>
      <c r="AE42" s="33">
        <f>IF(AB42=1,SUM(S42:Z42))</f>
        <v>30</v>
      </c>
      <c r="AF42" s="34">
        <f>IF(AB42=1,R42)</f>
        <v>2</v>
      </c>
    </row>
    <row r="43" spans="1:32" ht="32.25" customHeight="1">
      <c r="A43" s="242"/>
      <c r="B43" s="217"/>
      <c r="C43" s="36" t="s">
        <v>118</v>
      </c>
      <c r="D43" s="139" t="s">
        <v>88</v>
      </c>
      <c r="E43" s="117" t="s">
        <v>124</v>
      </c>
      <c r="F43" s="241"/>
      <c r="G43" s="90">
        <v>3</v>
      </c>
      <c r="H43" s="71">
        <v>30</v>
      </c>
      <c r="I43" s="49"/>
      <c r="J43" s="49"/>
      <c r="K43" s="49"/>
      <c r="L43" s="49"/>
      <c r="M43" s="49"/>
      <c r="N43" s="50"/>
      <c r="O43" s="50"/>
      <c r="P43" s="118">
        <f aca="true" t="shared" si="23" ref="P43:P56">SUM(H43:O43)</f>
        <v>30</v>
      </c>
      <c r="Q43" s="101"/>
      <c r="R43" s="90">
        <v>3</v>
      </c>
      <c r="S43" s="71">
        <v>10</v>
      </c>
      <c r="T43" s="49"/>
      <c r="U43" s="49"/>
      <c r="V43" s="49"/>
      <c r="W43" s="49"/>
      <c r="X43" s="49"/>
      <c r="Y43" s="50"/>
      <c r="Z43" s="50"/>
      <c r="AA43" s="118">
        <f aca="true" t="shared" si="24" ref="AA43:AA56">SUM(S43:Z43)</f>
        <v>10</v>
      </c>
      <c r="AB43" s="101"/>
      <c r="AC43" s="31" t="b">
        <f aca="true" t="shared" si="25" ref="AC43:AC56">IF(Q43=1,SUM(H43:O43))</f>
        <v>0</v>
      </c>
      <c r="AD43" s="32" t="b">
        <f aca="true" t="shared" si="26" ref="AD43:AD56">IF(Q43=1,G43)</f>
        <v>0</v>
      </c>
      <c r="AE43" s="33" t="b">
        <f aca="true" t="shared" si="27" ref="AE43:AE56">IF(AB43=1,SUM(S43:Z43))</f>
        <v>0</v>
      </c>
      <c r="AF43" s="34" t="b">
        <f aca="true" t="shared" si="28" ref="AF43:AF56">IF(AB43=1,R43)</f>
        <v>0</v>
      </c>
    </row>
    <row r="44" spans="1:32" ht="34.5" customHeight="1">
      <c r="A44" s="242"/>
      <c r="B44" s="217"/>
      <c r="C44" s="196" t="s">
        <v>176</v>
      </c>
      <c r="D44" s="195" t="s">
        <v>88</v>
      </c>
      <c r="E44" s="126"/>
      <c r="F44" s="241"/>
      <c r="G44" s="91">
        <v>1</v>
      </c>
      <c r="H44" s="72"/>
      <c r="I44" s="55"/>
      <c r="J44" s="55"/>
      <c r="K44" s="55"/>
      <c r="L44" s="55">
        <v>20</v>
      </c>
      <c r="M44" s="55"/>
      <c r="N44" s="56"/>
      <c r="O44" s="56"/>
      <c r="P44" s="192">
        <f>SUM(H44:O44)</f>
        <v>20</v>
      </c>
      <c r="Q44" s="102"/>
      <c r="R44" s="91">
        <v>1</v>
      </c>
      <c r="S44" s="72"/>
      <c r="T44" s="55"/>
      <c r="U44" s="55"/>
      <c r="V44" s="55"/>
      <c r="W44" s="55">
        <v>20</v>
      </c>
      <c r="X44" s="55"/>
      <c r="Y44" s="56"/>
      <c r="Z44" s="56"/>
      <c r="AA44" s="192">
        <f>SUM(S44:Z44)</f>
        <v>20</v>
      </c>
      <c r="AB44" s="102"/>
      <c r="AC44" s="31"/>
      <c r="AD44" s="32" t="b">
        <f t="shared" si="26"/>
        <v>0</v>
      </c>
      <c r="AE44" s="33"/>
      <c r="AF44" s="34" t="b">
        <f t="shared" si="28"/>
        <v>0</v>
      </c>
    </row>
    <row r="45" spans="1:32" ht="20.25" customHeight="1" thickBot="1">
      <c r="A45" s="243"/>
      <c r="B45" s="218"/>
      <c r="C45" s="132" t="s">
        <v>25</v>
      </c>
      <c r="D45" s="140" t="s">
        <v>88</v>
      </c>
      <c r="E45" s="126" t="s">
        <v>122</v>
      </c>
      <c r="F45" s="241"/>
      <c r="G45" s="88">
        <v>1</v>
      </c>
      <c r="H45" s="66">
        <v>9</v>
      </c>
      <c r="I45" s="37"/>
      <c r="J45" s="37"/>
      <c r="K45" s="37"/>
      <c r="L45" s="37"/>
      <c r="M45" s="37"/>
      <c r="N45" s="38"/>
      <c r="O45" s="38"/>
      <c r="P45" s="119">
        <f t="shared" si="23"/>
        <v>9</v>
      </c>
      <c r="Q45" s="99"/>
      <c r="R45" s="88">
        <v>1</v>
      </c>
      <c r="S45" s="66">
        <v>9</v>
      </c>
      <c r="T45" s="37"/>
      <c r="U45" s="37"/>
      <c r="V45" s="37"/>
      <c r="W45" s="37"/>
      <c r="X45" s="37"/>
      <c r="Y45" s="38"/>
      <c r="Z45" s="38"/>
      <c r="AA45" s="119">
        <f>SUM(S45:Z45)</f>
        <v>9</v>
      </c>
      <c r="AB45" s="99"/>
      <c r="AC45" s="31" t="b">
        <f t="shared" si="25"/>
        <v>0</v>
      </c>
      <c r="AD45" s="32" t="b">
        <f t="shared" si="26"/>
        <v>0</v>
      </c>
      <c r="AE45" s="33" t="b">
        <f t="shared" si="27"/>
        <v>0</v>
      </c>
      <c r="AF45" s="34" t="b">
        <f t="shared" si="28"/>
        <v>0</v>
      </c>
    </row>
    <row r="46" spans="1:32" ht="20.25" customHeight="1">
      <c r="A46" s="221" t="s">
        <v>59</v>
      </c>
      <c r="B46" s="219" t="s">
        <v>137</v>
      </c>
      <c r="C46" s="131" t="s">
        <v>85</v>
      </c>
      <c r="D46" s="141" t="s">
        <v>91</v>
      </c>
      <c r="E46" s="112" t="s">
        <v>128</v>
      </c>
      <c r="F46" s="241"/>
      <c r="G46" s="89">
        <v>6</v>
      </c>
      <c r="H46" s="83">
        <v>30</v>
      </c>
      <c r="I46" s="41"/>
      <c r="J46" s="41"/>
      <c r="K46" s="41">
        <v>30</v>
      </c>
      <c r="L46" s="41"/>
      <c r="M46" s="41"/>
      <c r="N46" s="42"/>
      <c r="O46" s="42"/>
      <c r="P46" s="43">
        <f t="shared" si="23"/>
        <v>60</v>
      </c>
      <c r="Q46" s="100"/>
      <c r="R46" s="89">
        <v>6</v>
      </c>
      <c r="S46" s="83">
        <v>15</v>
      </c>
      <c r="T46" s="41"/>
      <c r="U46" s="41"/>
      <c r="V46" s="41">
        <v>15</v>
      </c>
      <c r="W46" s="41"/>
      <c r="X46" s="41"/>
      <c r="Y46" s="42"/>
      <c r="Z46" s="42"/>
      <c r="AA46" s="43">
        <f t="shared" si="24"/>
        <v>30</v>
      </c>
      <c r="AB46" s="100"/>
      <c r="AC46" s="31" t="b">
        <f t="shared" si="25"/>
        <v>0</v>
      </c>
      <c r="AD46" s="32" t="b">
        <f t="shared" si="26"/>
        <v>0</v>
      </c>
      <c r="AE46" s="33" t="b">
        <f t="shared" si="27"/>
        <v>0</v>
      </c>
      <c r="AF46" s="34" t="b">
        <f t="shared" si="28"/>
        <v>0</v>
      </c>
    </row>
    <row r="47" spans="1:32" ht="74.25" customHeight="1" thickBot="1">
      <c r="A47" s="222"/>
      <c r="B47" s="239"/>
      <c r="C47" s="144" t="s">
        <v>26</v>
      </c>
      <c r="D47" s="142" t="s">
        <v>91</v>
      </c>
      <c r="E47" s="124" t="s">
        <v>128</v>
      </c>
      <c r="F47" s="241"/>
      <c r="G47" s="88">
        <v>7</v>
      </c>
      <c r="H47" s="66">
        <v>30</v>
      </c>
      <c r="I47" s="37"/>
      <c r="J47" s="37"/>
      <c r="K47" s="37"/>
      <c r="L47" s="37">
        <v>30</v>
      </c>
      <c r="M47" s="37"/>
      <c r="N47" s="38"/>
      <c r="O47" s="38"/>
      <c r="P47" s="119">
        <f t="shared" si="23"/>
        <v>60</v>
      </c>
      <c r="Q47" s="99"/>
      <c r="R47" s="88">
        <v>7</v>
      </c>
      <c r="S47" s="66">
        <v>15</v>
      </c>
      <c r="T47" s="37"/>
      <c r="U47" s="37"/>
      <c r="V47" s="37"/>
      <c r="W47" s="37">
        <v>15</v>
      </c>
      <c r="X47" s="37"/>
      <c r="Y47" s="38"/>
      <c r="Z47" s="38"/>
      <c r="AA47" s="119">
        <f t="shared" si="24"/>
        <v>30</v>
      </c>
      <c r="AB47" s="99"/>
      <c r="AC47" s="31" t="b">
        <f t="shared" si="25"/>
        <v>0</v>
      </c>
      <c r="AD47" s="32" t="b">
        <f t="shared" si="26"/>
        <v>0</v>
      </c>
      <c r="AE47" s="33" t="b">
        <f t="shared" si="27"/>
        <v>0</v>
      </c>
      <c r="AF47" s="34" t="b">
        <f t="shared" si="28"/>
        <v>0</v>
      </c>
    </row>
    <row r="48" spans="1:32" ht="32.25" customHeight="1">
      <c r="A48" s="244" t="s">
        <v>47</v>
      </c>
      <c r="B48" s="226" t="s">
        <v>84</v>
      </c>
      <c r="C48" s="162" t="s">
        <v>80</v>
      </c>
      <c r="D48" s="163" t="s">
        <v>88</v>
      </c>
      <c r="E48" s="163" t="s">
        <v>128</v>
      </c>
      <c r="F48" s="241"/>
      <c r="G48" s="89">
        <v>4</v>
      </c>
      <c r="H48" s="83">
        <v>30</v>
      </c>
      <c r="I48" s="41"/>
      <c r="J48" s="41"/>
      <c r="K48" s="41">
        <v>30</v>
      </c>
      <c r="L48" s="41"/>
      <c r="M48" s="41"/>
      <c r="N48" s="42"/>
      <c r="O48" s="42"/>
      <c r="P48" s="43">
        <f t="shared" si="23"/>
        <v>60</v>
      </c>
      <c r="Q48" s="100">
        <v>1</v>
      </c>
      <c r="R48" s="89">
        <v>4</v>
      </c>
      <c r="S48" s="83"/>
      <c r="T48" s="41"/>
      <c r="U48" s="41"/>
      <c r="V48" s="41">
        <v>12</v>
      </c>
      <c r="W48" s="41"/>
      <c r="X48" s="41"/>
      <c r="Y48" s="42"/>
      <c r="Z48" s="42"/>
      <c r="AA48" s="43">
        <f t="shared" si="24"/>
        <v>12</v>
      </c>
      <c r="AB48" s="100">
        <f>Q48</f>
        <v>1</v>
      </c>
      <c r="AC48" s="31">
        <f t="shared" si="25"/>
        <v>60</v>
      </c>
      <c r="AD48" s="32">
        <f t="shared" si="26"/>
        <v>4</v>
      </c>
      <c r="AE48" s="33">
        <f t="shared" si="27"/>
        <v>12</v>
      </c>
      <c r="AF48" s="34">
        <f t="shared" si="28"/>
        <v>4</v>
      </c>
    </row>
    <row r="49" spans="1:32" ht="28.5" customHeight="1">
      <c r="A49" s="245"/>
      <c r="B49" s="227"/>
      <c r="C49" s="164" t="s">
        <v>39</v>
      </c>
      <c r="D49" s="165" t="s">
        <v>88</v>
      </c>
      <c r="E49" s="165" t="s">
        <v>128</v>
      </c>
      <c r="F49" s="241"/>
      <c r="G49" s="90">
        <v>4</v>
      </c>
      <c r="H49" s="71">
        <v>30</v>
      </c>
      <c r="I49" s="49"/>
      <c r="J49" s="49"/>
      <c r="K49" s="49"/>
      <c r="L49" s="49">
        <v>30</v>
      </c>
      <c r="M49" s="49"/>
      <c r="N49" s="50"/>
      <c r="O49" s="50"/>
      <c r="P49" s="118">
        <f t="shared" si="23"/>
        <v>60</v>
      </c>
      <c r="Q49" s="101">
        <v>1</v>
      </c>
      <c r="R49" s="90">
        <v>4</v>
      </c>
      <c r="S49" s="71"/>
      <c r="T49" s="49"/>
      <c r="U49" s="49"/>
      <c r="V49" s="49"/>
      <c r="W49" s="49">
        <v>12</v>
      </c>
      <c r="X49" s="49"/>
      <c r="Y49" s="50"/>
      <c r="Z49" s="50"/>
      <c r="AA49" s="118">
        <f t="shared" si="24"/>
        <v>12</v>
      </c>
      <c r="AB49" s="101">
        <f>Q49</f>
        <v>1</v>
      </c>
      <c r="AC49" s="31">
        <f t="shared" si="25"/>
        <v>60</v>
      </c>
      <c r="AD49" s="32">
        <f t="shared" si="26"/>
        <v>4</v>
      </c>
      <c r="AE49" s="33">
        <f t="shared" si="27"/>
        <v>12</v>
      </c>
      <c r="AF49" s="34">
        <f t="shared" si="28"/>
        <v>4</v>
      </c>
    </row>
    <row r="50" spans="1:32" ht="47.25" customHeight="1" thickBot="1">
      <c r="A50" s="246"/>
      <c r="B50" s="228"/>
      <c r="C50" s="166" t="s">
        <v>78</v>
      </c>
      <c r="D50" s="167" t="s">
        <v>88</v>
      </c>
      <c r="E50" s="167" t="s">
        <v>128</v>
      </c>
      <c r="F50" s="241"/>
      <c r="G50" s="88">
        <v>4</v>
      </c>
      <c r="H50" s="66">
        <v>30</v>
      </c>
      <c r="I50" s="37"/>
      <c r="J50" s="37"/>
      <c r="K50" s="37"/>
      <c r="L50" s="37"/>
      <c r="M50" s="37"/>
      <c r="N50" s="38"/>
      <c r="O50" s="38"/>
      <c r="P50" s="119">
        <f t="shared" si="23"/>
        <v>30</v>
      </c>
      <c r="Q50" s="99">
        <v>1</v>
      </c>
      <c r="R50" s="88">
        <v>4</v>
      </c>
      <c r="S50" s="66">
        <v>12</v>
      </c>
      <c r="T50" s="37"/>
      <c r="U50" s="37"/>
      <c r="V50" s="37"/>
      <c r="W50" s="37"/>
      <c r="X50" s="37"/>
      <c r="Y50" s="38"/>
      <c r="Z50" s="38"/>
      <c r="AA50" s="119">
        <f t="shared" si="24"/>
        <v>12</v>
      </c>
      <c r="AB50" s="99">
        <f>Q50</f>
        <v>1</v>
      </c>
      <c r="AC50" s="31">
        <f t="shared" si="25"/>
        <v>30</v>
      </c>
      <c r="AD50" s="32">
        <f t="shared" si="26"/>
        <v>4</v>
      </c>
      <c r="AE50" s="33">
        <f t="shared" si="27"/>
        <v>12</v>
      </c>
      <c r="AF50" s="34">
        <f t="shared" si="28"/>
        <v>4</v>
      </c>
    </row>
    <row r="51" spans="1:32" ht="40.5" customHeight="1">
      <c r="A51" s="244" t="s">
        <v>158</v>
      </c>
      <c r="B51" s="226" t="s">
        <v>169</v>
      </c>
      <c r="C51" s="168" t="s">
        <v>143</v>
      </c>
      <c r="D51" s="163" t="s">
        <v>88</v>
      </c>
      <c r="E51" s="163" t="s">
        <v>122</v>
      </c>
      <c r="F51" s="241"/>
      <c r="G51" s="89">
        <v>4</v>
      </c>
      <c r="H51" s="83">
        <v>30</v>
      </c>
      <c r="I51" s="41"/>
      <c r="J51" s="41"/>
      <c r="K51" s="41"/>
      <c r="L51" s="41"/>
      <c r="M51" s="41"/>
      <c r="N51" s="42"/>
      <c r="O51" s="42"/>
      <c r="P51" s="43">
        <f t="shared" si="23"/>
        <v>30</v>
      </c>
      <c r="Q51" s="100"/>
      <c r="R51" s="89">
        <v>4</v>
      </c>
      <c r="S51" s="83">
        <v>12</v>
      </c>
      <c r="T51" s="41"/>
      <c r="U51" s="41"/>
      <c r="V51" s="41"/>
      <c r="W51" s="41"/>
      <c r="X51" s="41"/>
      <c r="Y51" s="42"/>
      <c r="Z51" s="42"/>
      <c r="AA51" s="43">
        <f t="shared" si="24"/>
        <v>12</v>
      </c>
      <c r="AB51" s="100"/>
      <c r="AC51" s="31" t="b">
        <f t="shared" si="25"/>
        <v>0</v>
      </c>
      <c r="AD51" s="32" t="b">
        <f t="shared" si="26"/>
        <v>0</v>
      </c>
      <c r="AE51" s="33" t="b">
        <f t="shared" si="27"/>
        <v>0</v>
      </c>
      <c r="AF51" s="34" t="b">
        <f t="shared" si="28"/>
        <v>0</v>
      </c>
    </row>
    <row r="52" spans="1:32" ht="20.25" customHeight="1">
      <c r="A52" s="245"/>
      <c r="B52" s="227"/>
      <c r="C52" s="164" t="s">
        <v>109</v>
      </c>
      <c r="D52" s="165" t="s">
        <v>88</v>
      </c>
      <c r="E52" s="165" t="s">
        <v>128</v>
      </c>
      <c r="F52" s="241"/>
      <c r="G52" s="90">
        <v>4</v>
      </c>
      <c r="H52" s="71">
        <v>30</v>
      </c>
      <c r="I52" s="49"/>
      <c r="J52" s="49"/>
      <c r="K52" s="49"/>
      <c r="L52" s="49">
        <v>30</v>
      </c>
      <c r="M52" s="49"/>
      <c r="N52" s="50"/>
      <c r="O52" s="50"/>
      <c r="P52" s="118">
        <f t="shared" si="23"/>
        <v>60</v>
      </c>
      <c r="Q52" s="101"/>
      <c r="R52" s="90">
        <v>4</v>
      </c>
      <c r="S52" s="71"/>
      <c r="T52" s="49"/>
      <c r="U52" s="49"/>
      <c r="V52" s="49"/>
      <c r="W52" s="49">
        <v>12</v>
      </c>
      <c r="X52" s="49"/>
      <c r="Y52" s="50"/>
      <c r="Z52" s="50"/>
      <c r="AA52" s="118">
        <f t="shared" si="24"/>
        <v>12</v>
      </c>
      <c r="AB52" s="101"/>
      <c r="AC52" s="31" t="b">
        <f t="shared" si="25"/>
        <v>0</v>
      </c>
      <c r="AD52" s="32" t="b">
        <f t="shared" si="26"/>
        <v>0</v>
      </c>
      <c r="AE52" s="33" t="b">
        <f t="shared" si="27"/>
        <v>0</v>
      </c>
      <c r="AF52" s="34" t="b">
        <f t="shared" si="28"/>
        <v>0</v>
      </c>
    </row>
    <row r="53" spans="1:32" ht="34.5" customHeight="1" thickBot="1">
      <c r="A53" s="246"/>
      <c r="B53" s="228"/>
      <c r="C53" s="166" t="s">
        <v>110</v>
      </c>
      <c r="D53" s="167" t="s">
        <v>88</v>
      </c>
      <c r="E53" s="167" t="s">
        <v>128</v>
      </c>
      <c r="F53" s="241"/>
      <c r="G53" s="88">
        <v>4</v>
      </c>
      <c r="H53" s="66">
        <v>30</v>
      </c>
      <c r="I53" s="37"/>
      <c r="J53" s="37"/>
      <c r="K53" s="37"/>
      <c r="L53" s="37">
        <v>30</v>
      </c>
      <c r="M53" s="37"/>
      <c r="N53" s="38"/>
      <c r="O53" s="38"/>
      <c r="P53" s="119">
        <f t="shared" si="23"/>
        <v>60</v>
      </c>
      <c r="Q53" s="99"/>
      <c r="R53" s="88">
        <v>4</v>
      </c>
      <c r="S53" s="66"/>
      <c r="T53" s="37"/>
      <c r="U53" s="37"/>
      <c r="V53" s="37"/>
      <c r="W53" s="37">
        <v>12</v>
      </c>
      <c r="X53" s="37"/>
      <c r="Y53" s="38"/>
      <c r="Z53" s="38"/>
      <c r="AA53" s="119">
        <f t="shared" si="24"/>
        <v>12</v>
      </c>
      <c r="AB53" s="99"/>
      <c r="AC53" s="31" t="b">
        <f t="shared" si="25"/>
        <v>0</v>
      </c>
      <c r="AD53" s="32" t="b">
        <f t="shared" si="26"/>
        <v>0</v>
      </c>
      <c r="AE53" s="33" t="b">
        <f t="shared" si="27"/>
        <v>0</v>
      </c>
      <c r="AF53" s="34" t="b">
        <f t="shared" si="28"/>
        <v>0</v>
      </c>
    </row>
    <row r="54" spans="1:32" ht="33.75" customHeight="1" thickBot="1">
      <c r="A54" s="244" t="s">
        <v>159</v>
      </c>
      <c r="B54" s="226" t="s">
        <v>164</v>
      </c>
      <c r="C54" s="168" t="s">
        <v>116</v>
      </c>
      <c r="D54" s="163" t="s">
        <v>88</v>
      </c>
      <c r="E54" s="163" t="s">
        <v>128</v>
      </c>
      <c r="F54" s="241"/>
      <c r="G54" s="89">
        <v>4</v>
      </c>
      <c r="H54" s="83">
        <v>30</v>
      </c>
      <c r="I54" s="41"/>
      <c r="J54" s="41"/>
      <c r="K54" s="41"/>
      <c r="L54" s="37">
        <v>30</v>
      </c>
      <c r="M54" s="41"/>
      <c r="N54" s="42"/>
      <c r="O54" s="42"/>
      <c r="P54" s="43">
        <f t="shared" si="23"/>
        <v>60</v>
      </c>
      <c r="Q54" s="100"/>
      <c r="R54" s="89">
        <v>4</v>
      </c>
      <c r="S54" s="83"/>
      <c r="T54" s="41"/>
      <c r="U54" s="41"/>
      <c r="V54" s="41"/>
      <c r="W54" s="41">
        <v>12</v>
      </c>
      <c r="X54" s="41"/>
      <c r="Y54" s="42"/>
      <c r="Z54" s="42"/>
      <c r="AA54" s="43">
        <f t="shared" si="24"/>
        <v>12</v>
      </c>
      <c r="AB54" s="100"/>
      <c r="AC54" s="31" t="b">
        <f t="shared" si="25"/>
        <v>0</v>
      </c>
      <c r="AD54" s="32" t="b">
        <f t="shared" si="26"/>
        <v>0</v>
      </c>
      <c r="AE54" s="33" t="b">
        <f t="shared" si="27"/>
        <v>0</v>
      </c>
      <c r="AF54" s="34" t="b">
        <f t="shared" si="28"/>
        <v>0</v>
      </c>
    </row>
    <row r="55" spans="1:32" ht="30.75" customHeight="1">
      <c r="A55" s="245"/>
      <c r="B55" s="227"/>
      <c r="C55" s="164" t="s">
        <v>115</v>
      </c>
      <c r="D55" s="165" t="s">
        <v>88</v>
      </c>
      <c r="E55" s="165" t="s">
        <v>128</v>
      </c>
      <c r="F55" s="241"/>
      <c r="G55" s="90">
        <v>4</v>
      </c>
      <c r="H55" s="71">
        <v>30</v>
      </c>
      <c r="I55" s="49"/>
      <c r="J55" s="49"/>
      <c r="K55" s="49"/>
      <c r="L55" s="49">
        <v>30</v>
      </c>
      <c r="M55" s="49"/>
      <c r="N55" s="50"/>
      <c r="O55" s="50"/>
      <c r="P55" s="118">
        <f t="shared" si="23"/>
        <v>60</v>
      </c>
      <c r="Q55" s="101"/>
      <c r="R55" s="90">
        <v>4</v>
      </c>
      <c r="S55" s="49"/>
      <c r="T55" s="49"/>
      <c r="U55" s="49"/>
      <c r="V55" s="49"/>
      <c r="W55" s="16">
        <v>12</v>
      </c>
      <c r="X55" s="49"/>
      <c r="Y55" s="50"/>
      <c r="Z55" s="50"/>
      <c r="AA55" s="118">
        <f>SUM(S55:Z55)</f>
        <v>12</v>
      </c>
      <c r="AB55" s="101"/>
      <c r="AC55" s="31" t="b">
        <f t="shared" si="25"/>
        <v>0</v>
      </c>
      <c r="AD55" s="32" t="b">
        <f t="shared" si="26"/>
        <v>0</v>
      </c>
      <c r="AE55" s="33" t="b">
        <f>IF(AB55=1,SUM(S55:Z55))</f>
        <v>0</v>
      </c>
      <c r="AF55" s="34" t="b">
        <f t="shared" si="28"/>
        <v>0</v>
      </c>
    </row>
    <row r="56" spans="1:32" ht="28.5" customHeight="1" thickBot="1">
      <c r="A56" s="246"/>
      <c r="B56" s="228"/>
      <c r="C56" s="166" t="s">
        <v>117</v>
      </c>
      <c r="D56" s="167" t="s">
        <v>88</v>
      </c>
      <c r="E56" s="167" t="s">
        <v>122</v>
      </c>
      <c r="F56" s="241"/>
      <c r="G56" s="88">
        <v>4</v>
      </c>
      <c r="H56" s="66">
        <v>30</v>
      </c>
      <c r="I56" s="37"/>
      <c r="J56" s="37"/>
      <c r="K56" s="37"/>
      <c r="M56" s="37"/>
      <c r="N56" s="38"/>
      <c r="O56" s="38"/>
      <c r="P56" s="119">
        <f t="shared" si="23"/>
        <v>30</v>
      </c>
      <c r="Q56" s="99"/>
      <c r="R56" s="88">
        <v>4</v>
      </c>
      <c r="S56" s="66">
        <v>12</v>
      </c>
      <c r="T56" s="37"/>
      <c r="U56" s="66"/>
      <c r="V56" s="37"/>
      <c r="W56" s="37"/>
      <c r="X56" s="37"/>
      <c r="Y56" s="38"/>
      <c r="Z56" s="38"/>
      <c r="AA56" s="119">
        <f t="shared" si="24"/>
        <v>12</v>
      </c>
      <c r="AB56" s="99"/>
      <c r="AC56" s="31" t="b">
        <f t="shared" si="25"/>
        <v>0</v>
      </c>
      <c r="AD56" s="32" t="b">
        <f t="shared" si="26"/>
        <v>0</v>
      </c>
      <c r="AE56" s="33" t="b">
        <f t="shared" si="27"/>
        <v>0</v>
      </c>
      <c r="AF56" s="34" t="b">
        <f t="shared" si="28"/>
        <v>0</v>
      </c>
    </row>
    <row r="57" spans="1:32" ht="20.25" customHeight="1" thickBot="1">
      <c r="A57" s="210" t="s">
        <v>54</v>
      </c>
      <c r="B57" s="211"/>
      <c r="C57" s="211"/>
      <c r="D57" s="211"/>
      <c r="E57" s="212"/>
      <c r="F57" s="240" t="s">
        <v>54</v>
      </c>
      <c r="G57" s="28">
        <f>SUM(G58:G64)+SUM(G71:G73)</f>
        <v>29</v>
      </c>
      <c r="H57" s="28">
        <f>SUM(H58:H64)+SUM(H71:H73)</f>
        <v>90</v>
      </c>
      <c r="I57" s="28">
        <f>SUM(I58:I64)+SUM(I71:I73)</f>
        <v>0</v>
      </c>
      <c r="J57" s="28">
        <f>SUM(J58:J64)+SUM(J71:J73)</f>
        <v>30</v>
      </c>
      <c r="K57" s="28">
        <f>SUM(K58:K64)+SUM(K71:K73)</f>
        <v>60</v>
      </c>
      <c r="L57" s="28">
        <f>SUM(L58:L61)+SUM(L65:L67)+SUM(L71:L73)</f>
        <v>149</v>
      </c>
      <c r="M57" s="28">
        <f>SUM(M58:M64)+SUM(M71:M73)</f>
        <v>15</v>
      </c>
      <c r="N57" s="28">
        <f>SUM(N58:N64)+SUM(N71:N73)</f>
        <v>0</v>
      </c>
      <c r="O57" s="28">
        <f aca="true" t="shared" si="29" ref="O57:AF57">O58+O59+O61+O62+O63+O64+O71+O72+O73</f>
        <v>0</v>
      </c>
      <c r="P57" s="28">
        <f t="shared" si="29"/>
        <v>294</v>
      </c>
      <c r="Q57" s="28">
        <f t="shared" si="29"/>
        <v>8</v>
      </c>
      <c r="R57" s="28">
        <f>SUM(R58:R64)+SUM(R71:R73)</f>
        <v>29</v>
      </c>
      <c r="S57" s="28">
        <f t="shared" si="29"/>
        <v>9</v>
      </c>
      <c r="T57" s="28">
        <f t="shared" si="29"/>
        <v>0</v>
      </c>
      <c r="U57" s="28">
        <f t="shared" si="29"/>
        <v>30</v>
      </c>
      <c r="V57" s="28">
        <f t="shared" si="29"/>
        <v>21</v>
      </c>
      <c r="W57" s="28">
        <f t="shared" si="29"/>
        <v>42</v>
      </c>
      <c r="X57" s="28">
        <f t="shared" si="29"/>
        <v>15</v>
      </c>
      <c r="Y57" s="28">
        <f>SUM(Y58:Y64)+SUM(Y71:Y73)</f>
        <v>0</v>
      </c>
      <c r="Z57" s="28">
        <f t="shared" si="29"/>
        <v>0</v>
      </c>
      <c r="AA57" s="28">
        <f>AA58+AA59+AA60+AA61+AA62+AA63+AA64+AA71+AA72+AA73</f>
        <v>137</v>
      </c>
      <c r="AB57" s="28">
        <f t="shared" si="29"/>
        <v>8</v>
      </c>
      <c r="AC57" s="28">
        <f t="shared" si="29"/>
        <v>285</v>
      </c>
      <c r="AD57" s="28">
        <f t="shared" si="29"/>
        <v>27</v>
      </c>
      <c r="AE57" s="28">
        <f t="shared" si="29"/>
        <v>108</v>
      </c>
      <c r="AF57" s="28">
        <f t="shared" si="29"/>
        <v>27</v>
      </c>
    </row>
    <row r="58" spans="1:32" ht="20.25" customHeight="1">
      <c r="A58" s="216" t="s">
        <v>48</v>
      </c>
      <c r="B58" s="216" t="s">
        <v>138</v>
      </c>
      <c r="C58" s="57" t="s">
        <v>27</v>
      </c>
      <c r="D58" s="57" t="s">
        <v>88</v>
      </c>
      <c r="E58" s="129" t="s">
        <v>123</v>
      </c>
      <c r="F58" s="241"/>
      <c r="G58" s="89">
        <v>2</v>
      </c>
      <c r="H58" s="83"/>
      <c r="I58" s="41"/>
      <c r="J58" s="41">
        <v>30</v>
      </c>
      <c r="K58" s="41"/>
      <c r="L58" s="41"/>
      <c r="M58" s="41"/>
      <c r="N58" s="42"/>
      <c r="O58" s="42"/>
      <c r="P58" s="43">
        <f>SUM(H58:O58)</f>
        <v>30</v>
      </c>
      <c r="Q58" s="100">
        <v>1</v>
      </c>
      <c r="R58" s="89">
        <v>2</v>
      </c>
      <c r="S58" s="83"/>
      <c r="T58" s="41"/>
      <c r="U58" s="41">
        <v>30</v>
      </c>
      <c r="V58" s="41"/>
      <c r="W58" s="41"/>
      <c r="X58" s="41"/>
      <c r="Y58" s="42"/>
      <c r="Z58" s="42"/>
      <c r="AA58" s="43">
        <f>SUM(S58:Z58)</f>
        <v>30</v>
      </c>
      <c r="AB58" s="100">
        <f>Q58</f>
        <v>1</v>
      </c>
      <c r="AC58" s="31">
        <f>IF(Q58=1,SUM(H58:O58))</f>
        <v>30</v>
      </c>
      <c r="AD58" s="32">
        <f>IF(Q58=1,G58)</f>
        <v>2</v>
      </c>
      <c r="AE58" s="33">
        <f>IF(AB58=1,SUM(S58:Z58))</f>
        <v>30</v>
      </c>
      <c r="AF58" s="34">
        <f>IF(AB58=1,R58)</f>
        <v>2</v>
      </c>
    </row>
    <row r="59" spans="1:32" ht="20.25" customHeight="1" thickBot="1">
      <c r="A59" s="217"/>
      <c r="B59" s="217"/>
      <c r="C59" s="132" t="s">
        <v>28</v>
      </c>
      <c r="D59" s="132" t="s">
        <v>88</v>
      </c>
      <c r="E59" s="128" t="s">
        <v>123</v>
      </c>
      <c r="F59" s="241"/>
      <c r="G59" s="91">
        <v>1</v>
      </c>
      <c r="H59" s="72"/>
      <c r="I59" s="55"/>
      <c r="J59" s="55"/>
      <c r="K59" s="55"/>
      <c r="L59" s="55">
        <v>9</v>
      </c>
      <c r="M59" s="55"/>
      <c r="N59" s="56"/>
      <c r="O59" s="56"/>
      <c r="P59" s="192">
        <f aca="true" t="shared" si="30" ref="P59:P79">SUM(H59:O59)</f>
        <v>9</v>
      </c>
      <c r="Q59" s="99"/>
      <c r="R59" s="88">
        <v>1</v>
      </c>
      <c r="S59" s="66"/>
      <c r="T59" s="37"/>
      <c r="U59" s="37"/>
      <c r="V59" s="37"/>
      <c r="W59" s="37">
        <v>9</v>
      </c>
      <c r="X59" s="37"/>
      <c r="Y59" s="38"/>
      <c r="Z59" s="38"/>
      <c r="AA59" s="119">
        <f aca="true" t="shared" si="31" ref="AA59:AA79">SUM(S59:Z59)</f>
        <v>9</v>
      </c>
      <c r="AB59" s="99"/>
      <c r="AC59" s="31" t="b">
        <f aca="true" t="shared" si="32" ref="AC59:AC79">IF(Q59=1,SUM(H59:O59))</f>
        <v>0</v>
      </c>
      <c r="AD59" s="32" t="b">
        <f aca="true" t="shared" si="33" ref="AD59:AD79">IF(Q59=1,G59)</f>
        <v>0</v>
      </c>
      <c r="AE59" s="33" t="b">
        <f aca="true" t="shared" si="34" ref="AE59:AE79">IF(AB59=1,SUM(S59:Z59))</f>
        <v>0</v>
      </c>
      <c r="AF59" s="34" t="b">
        <f aca="true" t="shared" si="35" ref="AF59:AF79">IF(AB59=1,R59)</f>
        <v>0</v>
      </c>
    </row>
    <row r="60" spans="1:32" ht="20.25" customHeight="1" thickBot="1">
      <c r="A60" s="218"/>
      <c r="B60" s="218"/>
      <c r="C60" s="188" t="s">
        <v>170</v>
      </c>
      <c r="D60" s="179" t="s">
        <v>88</v>
      </c>
      <c r="E60" s="180"/>
      <c r="F60" s="241"/>
      <c r="G60" s="28">
        <v>1</v>
      </c>
      <c r="H60" s="67"/>
      <c r="I60" s="68"/>
      <c r="J60" s="68"/>
      <c r="K60" s="68"/>
      <c r="L60" s="68">
        <v>20</v>
      </c>
      <c r="M60" s="68"/>
      <c r="N60" s="70"/>
      <c r="O60" s="70"/>
      <c r="P60" s="65">
        <f>SUM(H60:O60)</f>
        <v>20</v>
      </c>
      <c r="Q60" s="182"/>
      <c r="R60" s="183">
        <v>1</v>
      </c>
      <c r="S60" s="184"/>
      <c r="T60" s="185"/>
      <c r="U60" s="185"/>
      <c r="V60" s="185"/>
      <c r="W60" s="185">
        <v>20</v>
      </c>
      <c r="X60" s="185"/>
      <c r="Y60" s="186"/>
      <c r="Z60" s="186"/>
      <c r="AA60" s="181">
        <f>SUM(S60:Z60)</f>
        <v>20</v>
      </c>
      <c r="AB60" s="187"/>
      <c r="AC60" s="31"/>
      <c r="AD60" s="32" t="b">
        <f t="shared" si="33"/>
        <v>0</v>
      </c>
      <c r="AE60" s="33"/>
      <c r="AF60" s="34" t="b">
        <f t="shared" si="35"/>
        <v>0</v>
      </c>
    </row>
    <row r="61" spans="1:32" ht="51.75" customHeight="1" thickBot="1">
      <c r="A61" s="145" t="s">
        <v>98</v>
      </c>
      <c r="B61" s="131" t="s">
        <v>139</v>
      </c>
      <c r="C61" s="131" t="s">
        <v>29</v>
      </c>
      <c r="D61" s="131" t="s">
        <v>90</v>
      </c>
      <c r="E61" s="146"/>
      <c r="F61" s="241"/>
      <c r="G61" s="28">
        <v>5</v>
      </c>
      <c r="H61" s="67"/>
      <c r="I61" s="68"/>
      <c r="J61" s="68"/>
      <c r="K61" s="68"/>
      <c r="L61" s="68"/>
      <c r="M61" s="68">
        <v>15</v>
      </c>
      <c r="N61" s="70"/>
      <c r="O61" s="70"/>
      <c r="P61" s="65">
        <f t="shared" si="30"/>
        <v>15</v>
      </c>
      <c r="Q61" s="103">
        <v>1</v>
      </c>
      <c r="R61" s="28">
        <v>5</v>
      </c>
      <c r="S61" s="67"/>
      <c r="T61" s="68"/>
      <c r="U61" s="68"/>
      <c r="V61" s="68"/>
      <c r="W61" s="68"/>
      <c r="X61" s="68">
        <v>15</v>
      </c>
      <c r="Y61" s="70"/>
      <c r="Z61" s="70"/>
      <c r="AA61" s="65">
        <f t="shared" si="31"/>
        <v>15</v>
      </c>
      <c r="AB61" s="107">
        <f>Q61</f>
        <v>1</v>
      </c>
      <c r="AC61" s="31">
        <f t="shared" si="32"/>
        <v>15</v>
      </c>
      <c r="AD61" s="32">
        <f t="shared" si="33"/>
        <v>5</v>
      </c>
      <c r="AE61" s="33">
        <f t="shared" si="34"/>
        <v>15</v>
      </c>
      <c r="AF61" s="34">
        <f t="shared" si="35"/>
        <v>5</v>
      </c>
    </row>
    <row r="62" spans="1:32" ht="20.25" customHeight="1">
      <c r="A62" s="247" t="s">
        <v>99</v>
      </c>
      <c r="B62" s="226" t="s">
        <v>140</v>
      </c>
      <c r="C62" s="162" t="s">
        <v>30</v>
      </c>
      <c r="D62" s="168" t="s">
        <v>88</v>
      </c>
      <c r="E62" s="163" t="s">
        <v>128</v>
      </c>
      <c r="F62" s="241"/>
      <c r="G62" s="89">
        <v>5</v>
      </c>
      <c r="H62" s="83">
        <v>30</v>
      </c>
      <c r="I62" s="41"/>
      <c r="J62" s="41"/>
      <c r="K62" s="41"/>
      <c r="L62" s="41">
        <v>30</v>
      </c>
      <c r="M62" s="41"/>
      <c r="N62" s="42"/>
      <c r="O62" s="42"/>
      <c r="P62" s="43">
        <f t="shared" si="30"/>
        <v>60</v>
      </c>
      <c r="Q62" s="100">
        <v>1</v>
      </c>
      <c r="R62" s="89">
        <v>5</v>
      </c>
      <c r="S62" s="83"/>
      <c r="T62" s="41"/>
      <c r="U62" s="41"/>
      <c r="V62" s="41"/>
      <c r="W62" s="41">
        <v>12</v>
      </c>
      <c r="X62" s="41"/>
      <c r="Y62" s="42"/>
      <c r="Z62" s="42"/>
      <c r="AA62" s="43">
        <f t="shared" si="31"/>
        <v>12</v>
      </c>
      <c r="AB62" s="100">
        <f>Q62</f>
        <v>1</v>
      </c>
      <c r="AC62" s="31">
        <f t="shared" si="32"/>
        <v>60</v>
      </c>
      <c r="AD62" s="32">
        <f t="shared" si="33"/>
        <v>5</v>
      </c>
      <c r="AE62" s="33">
        <f t="shared" si="34"/>
        <v>12</v>
      </c>
      <c r="AF62" s="34">
        <f t="shared" si="35"/>
        <v>5</v>
      </c>
    </row>
    <row r="63" spans="1:32" ht="25.5" customHeight="1">
      <c r="A63" s="248"/>
      <c r="B63" s="227"/>
      <c r="C63" s="164" t="s">
        <v>76</v>
      </c>
      <c r="D63" s="169" t="s">
        <v>88</v>
      </c>
      <c r="E63" s="165" t="s">
        <v>128</v>
      </c>
      <c r="F63" s="241"/>
      <c r="G63" s="90">
        <v>5</v>
      </c>
      <c r="H63" s="71">
        <v>30</v>
      </c>
      <c r="I63" s="49"/>
      <c r="J63" s="49"/>
      <c r="K63" s="49"/>
      <c r="L63" s="49">
        <v>30</v>
      </c>
      <c r="M63" s="49"/>
      <c r="N63" s="50"/>
      <c r="O63" s="50"/>
      <c r="P63" s="118">
        <f t="shared" si="30"/>
        <v>60</v>
      </c>
      <c r="Q63" s="101">
        <v>1</v>
      </c>
      <c r="R63" s="90">
        <v>5</v>
      </c>
      <c r="S63" s="71"/>
      <c r="T63" s="49"/>
      <c r="U63" s="49"/>
      <c r="V63" s="49"/>
      <c r="W63" s="49">
        <v>12</v>
      </c>
      <c r="X63" s="49"/>
      <c r="Y63" s="50"/>
      <c r="Z63" s="50"/>
      <c r="AA63" s="118">
        <f t="shared" si="31"/>
        <v>12</v>
      </c>
      <c r="AB63" s="101">
        <f>Q63</f>
        <v>1</v>
      </c>
      <c r="AC63" s="31">
        <f t="shared" si="32"/>
        <v>60</v>
      </c>
      <c r="AD63" s="32">
        <f t="shared" si="33"/>
        <v>5</v>
      </c>
      <c r="AE63" s="33">
        <f t="shared" si="34"/>
        <v>12</v>
      </c>
      <c r="AF63" s="34">
        <f t="shared" si="35"/>
        <v>5</v>
      </c>
    </row>
    <row r="64" spans="1:32" ht="71.25" customHeight="1" thickBot="1">
      <c r="A64" s="249"/>
      <c r="B64" s="228"/>
      <c r="C64" s="166" t="s">
        <v>82</v>
      </c>
      <c r="D64" s="170" t="s">
        <v>88</v>
      </c>
      <c r="E64" s="167" t="s">
        <v>128</v>
      </c>
      <c r="F64" s="241"/>
      <c r="G64" s="88">
        <v>4</v>
      </c>
      <c r="H64" s="66"/>
      <c r="I64" s="37"/>
      <c r="J64" s="37"/>
      <c r="K64" s="37">
        <v>30</v>
      </c>
      <c r="L64" s="37"/>
      <c r="M64" s="37"/>
      <c r="N64" s="38"/>
      <c r="O64" s="38"/>
      <c r="P64" s="119">
        <f t="shared" si="30"/>
        <v>30</v>
      </c>
      <c r="Q64" s="101">
        <v>1</v>
      </c>
      <c r="R64" s="88">
        <v>4</v>
      </c>
      <c r="S64" s="66"/>
      <c r="T64" s="37"/>
      <c r="U64" s="37"/>
      <c r="V64" s="37">
        <v>12</v>
      </c>
      <c r="W64" s="37"/>
      <c r="X64" s="37"/>
      <c r="Y64" s="38"/>
      <c r="Z64" s="38"/>
      <c r="AA64" s="119">
        <f t="shared" si="31"/>
        <v>12</v>
      </c>
      <c r="AB64" s="99">
        <f>Q64</f>
        <v>1</v>
      </c>
      <c r="AC64" s="31">
        <f t="shared" si="32"/>
        <v>30</v>
      </c>
      <c r="AD64" s="32">
        <f t="shared" si="33"/>
        <v>4</v>
      </c>
      <c r="AE64" s="33">
        <f t="shared" si="34"/>
        <v>12</v>
      </c>
      <c r="AF64" s="34">
        <f t="shared" si="35"/>
        <v>4</v>
      </c>
    </row>
    <row r="65" spans="1:32" ht="27" customHeight="1">
      <c r="A65" s="247" t="s">
        <v>160</v>
      </c>
      <c r="B65" s="226" t="s">
        <v>165</v>
      </c>
      <c r="C65" s="168" t="s">
        <v>144</v>
      </c>
      <c r="D65" s="168" t="s">
        <v>88</v>
      </c>
      <c r="E65" s="163" t="s">
        <v>128</v>
      </c>
      <c r="F65" s="241"/>
      <c r="G65" s="89">
        <v>5</v>
      </c>
      <c r="H65" s="83">
        <v>30</v>
      </c>
      <c r="I65" s="41"/>
      <c r="J65" s="41"/>
      <c r="K65" s="41"/>
      <c r="L65" s="41">
        <v>30</v>
      </c>
      <c r="M65" s="41"/>
      <c r="N65" s="42"/>
      <c r="O65" s="42"/>
      <c r="P65" s="43">
        <f t="shared" si="30"/>
        <v>60</v>
      </c>
      <c r="Q65" s="100"/>
      <c r="R65" s="89">
        <v>5</v>
      </c>
      <c r="S65" s="83"/>
      <c r="T65" s="41"/>
      <c r="U65" s="41"/>
      <c r="V65" s="41"/>
      <c r="W65" s="41">
        <v>12</v>
      </c>
      <c r="X65" s="41"/>
      <c r="Y65" s="42"/>
      <c r="Z65" s="42"/>
      <c r="AA65" s="43">
        <f t="shared" si="31"/>
        <v>12</v>
      </c>
      <c r="AB65" s="100"/>
      <c r="AC65" s="31" t="b">
        <f t="shared" si="32"/>
        <v>0</v>
      </c>
      <c r="AD65" s="32" t="b">
        <f t="shared" si="33"/>
        <v>0</v>
      </c>
      <c r="AE65" s="33" t="b">
        <f t="shared" si="34"/>
        <v>0</v>
      </c>
      <c r="AF65" s="34" t="b">
        <f t="shared" si="35"/>
        <v>0</v>
      </c>
    </row>
    <row r="66" spans="1:32" ht="30.75" customHeight="1">
      <c r="A66" s="248"/>
      <c r="B66" s="227"/>
      <c r="C66" s="164" t="s">
        <v>111</v>
      </c>
      <c r="D66" s="169" t="s">
        <v>88</v>
      </c>
      <c r="E66" s="165" t="s">
        <v>128</v>
      </c>
      <c r="F66" s="241"/>
      <c r="G66" s="90">
        <v>5</v>
      </c>
      <c r="H66" s="71">
        <v>30</v>
      </c>
      <c r="I66" s="49"/>
      <c r="J66" s="49"/>
      <c r="K66" s="49"/>
      <c r="L66" s="49">
        <v>30</v>
      </c>
      <c r="M66" s="49"/>
      <c r="N66" s="50"/>
      <c r="O66" s="50"/>
      <c r="P66" s="118">
        <f t="shared" si="30"/>
        <v>60</v>
      </c>
      <c r="Q66" s="101"/>
      <c r="R66" s="90">
        <v>5</v>
      </c>
      <c r="S66" s="71"/>
      <c r="T66" s="49"/>
      <c r="U66" s="49"/>
      <c r="V66" s="49"/>
      <c r="W66" s="49">
        <v>12</v>
      </c>
      <c r="X66" s="49"/>
      <c r="Y66" s="50"/>
      <c r="Z66" s="50"/>
      <c r="AA66" s="118">
        <f t="shared" si="31"/>
        <v>12</v>
      </c>
      <c r="AB66" s="101"/>
      <c r="AC66" s="31" t="b">
        <f t="shared" si="32"/>
        <v>0</v>
      </c>
      <c r="AD66" s="32" t="b">
        <f t="shared" si="33"/>
        <v>0</v>
      </c>
      <c r="AE66" s="33" t="b">
        <f t="shared" si="34"/>
        <v>0</v>
      </c>
      <c r="AF66" s="34" t="b">
        <f t="shared" si="35"/>
        <v>0</v>
      </c>
    </row>
    <row r="67" spans="1:32" ht="73.5" customHeight="1" thickBot="1">
      <c r="A67" s="249"/>
      <c r="B67" s="228"/>
      <c r="C67" s="166" t="s">
        <v>112</v>
      </c>
      <c r="D67" s="170" t="s">
        <v>88</v>
      </c>
      <c r="E67" s="167" t="s">
        <v>128</v>
      </c>
      <c r="F67" s="241"/>
      <c r="G67" s="88">
        <v>4</v>
      </c>
      <c r="H67" s="66"/>
      <c r="I67" s="37"/>
      <c r="J67" s="37"/>
      <c r="K67" s="37"/>
      <c r="L67" s="37">
        <v>30</v>
      </c>
      <c r="M67" s="37"/>
      <c r="N67" s="38"/>
      <c r="O67" s="38"/>
      <c r="P67" s="119">
        <f t="shared" si="30"/>
        <v>30</v>
      </c>
      <c r="Q67" s="101"/>
      <c r="R67" s="88">
        <v>4</v>
      </c>
      <c r="S67" s="66"/>
      <c r="T67" s="37"/>
      <c r="U67" s="37"/>
      <c r="V67" s="37"/>
      <c r="W67" s="37">
        <v>12</v>
      </c>
      <c r="X67" s="37"/>
      <c r="Y67" s="38"/>
      <c r="Z67" s="38"/>
      <c r="AA67" s="119">
        <f t="shared" si="31"/>
        <v>12</v>
      </c>
      <c r="AB67" s="99"/>
      <c r="AC67" s="31" t="b">
        <f t="shared" si="32"/>
        <v>0</v>
      </c>
      <c r="AD67" s="32" t="b">
        <f t="shared" si="33"/>
        <v>0</v>
      </c>
      <c r="AE67" s="33" t="b">
        <f t="shared" si="34"/>
        <v>0</v>
      </c>
      <c r="AF67" s="34" t="b">
        <f t="shared" si="35"/>
        <v>0</v>
      </c>
    </row>
    <row r="68" spans="1:32" ht="44.25" customHeight="1">
      <c r="A68" s="247" t="s">
        <v>161</v>
      </c>
      <c r="B68" s="226" t="s">
        <v>168</v>
      </c>
      <c r="C68" s="162" t="s">
        <v>152</v>
      </c>
      <c r="D68" s="168" t="s">
        <v>88</v>
      </c>
      <c r="E68" s="163" t="s">
        <v>128</v>
      </c>
      <c r="F68" s="241"/>
      <c r="G68" s="89">
        <v>5</v>
      </c>
      <c r="H68" s="83">
        <v>30</v>
      </c>
      <c r="I68" s="41"/>
      <c r="J68" s="41"/>
      <c r="K68" s="41"/>
      <c r="L68" s="41">
        <v>30</v>
      </c>
      <c r="M68" s="41"/>
      <c r="N68" s="42"/>
      <c r="O68" s="42"/>
      <c r="P68" s="43">
        <f t="shared" si="30"/>
        <v>60</v>
      </c>
      <c r="Q68" s="100"/>
      <c r="R68" s="89">
        <v>5</v>
      </c>
      <c r="S68" s="83"/>
      <c r="T68" s="41"/>
      <c r="U68" s="41"/>
      <c r="V68" s="41"/>
      <c r="W68" s="41">
        <v>12</v>
      </c>
      <c r="X68" s="41"/>
      <c r="Y68" s="42"/>
      <c r="Z68" s="42"/>
      <c r="AA68" s="43">
        <f t="shared" si="31"/>
        <v>12</v>
      </c>
      <c r="AB68" s="100"/>
      <c r="AC68" s="31" t="b">
        <f t="shared" si="32"/>
        <v>0</v>
      </c>
      <c r="AD68" s="32" t="b">
        <f t="shared" si="33"/>
        <v>0</v>
      </c>
      <c r="AE68" s="33" t="b">
        <f t="shared" si="34"/>
        <v>0</v>
      </c>
      <c r="AF68" s="34" t="b">
        <f t="shared" si="35"/>
        <v>0</v>
      </c>
    </row>
    <row r="69" spans="1:32" ht="46.5" customHeight="1">
      <c r="A69" s="248"/>
      <c r="B69" s="227"/>
      <c r="C69" s="164" t="s">
        <v>153</v>
      </c>
      <c r="D69" s="169" t="s">
        <v>88</v>
      </c>
      <c r="E69" s="165" t="s">
        <v>128</v>
      </c>
      <c r="F69" s="241"/>
      <c r="G69" s="90">
        <v>5</v>
      </c>
      <c r="H69" s="71">
        <v>30</v>
      </c>
      <c r="I69" s="49"/>
      <c r="J69" s="49"/>
      <c r="K69" s="49"/>
      <c r="L69" s="49">
        <v>30</v>
      </c>
      <c r="M69" s="49"/>
      <c r="N69" s="50"/>
      <c r="O69" s="50"/>
      <c r="P69" s="118">
        <f t="shared" si="30"/>
        <v>60</v>
      </c>
      <c r="Q69" s="101"/>
      <c r="R69" s="90">
        <v>5</v>
      </c>
      <c r="S69" s="71"/>
      <c r="T69" s="49"/>
      <c r="U69" s="49"/>
      <c r="V69" s="49"/>
      <c r="W69" s="49">
        <v>12</v>
      </c>
      <c r="X69" s="49"/>
      <c r="Y69" s="50"/>
      <c r="Z69" s="50"/>
      <c r="AA69" s="118">
        <f t="shared" si="31"/>
        <v>12</v>
      </c>
      <c r="AB69" s="101"/>
      <c r="AC69" s="31" t="b">
        <f t="shared" si="32"/>
        <v>0</v>
      </c>
      <c r="AD69" s="32" t="b">
        <f t="shared" si="33"/>
        <v>0</v>
      </c>
      <c r="AE69" s="33" t="b">
        <f t="shared" si="34"/>
        <v>0</v>
      </c>
      <c r="AF69" s="34" t="b">
        <f t="shared" si="35"/>
        <v>0</v>
      </c>
    </row>
    <row r="70" spans="1:32" ht="34.5" customHeight="1" thickBot="1">
      <c r="A70" s="249"/>
      <c r="B70" s="228"/>
      <c r="C70" s="166" t="s">
        <v>157</v>
      </c>
      <c r="D70" s="170" t="s">
        <v>88</v>
      </c>
      <c r="E70" s="167" t="s">
        <v>128</v>
      </c>
      <c r="F70" s="241"/>
      <c r="G70" s="88">
        <v>4</v>
      </c>
      <c r="H70" s="66"/>
      <c r="I70" s="37"/>
      <c r="K70" s="37">
        <v>30</v>
      </c>
      <c r="L70" s="37"/>
      <c r="M70" s="37"/>
      <c r="N70" s="38"/>
      <c r="O70" s="38"/>
      <c r="P70" s="119">
        <f t="shared" si="30"/>
        <v>30</v>
      </c>
      <c r="Q70" s="99"/>
      <c r="R70" s="88">
        <v>4</v>
      </c>
      <c r="S70" s="66"/>
      <c r="T70" s="37"/>
      <c r="V70" s="37">
        <v>12</v>
      </c>
      <c r="W70" s="37"/>
      <c r="X70" s="37"/>
      <c r="Y70" s="38"/>
      <c r="Z70" s="38"/>
      <c r="AA70" s="119">
        <f t="shared" si="31"/>
        <v>12</v>
      </c>
      <c r="AB70" s="99"/>
      <c r="AC70" s="31" t="b">
        <f t="shared" si="32"/>
        <v>0</v>
      </c>
      <c r="AD70" s="32" t="b">
        <f t="shared" si="33"/>
        <v>0</v>
      </c>
      <c r="AE70" s="33" t="b">
        <f t="shared" si="34"/>
        <v>0</v>
      </c>
      <c r="AF70" s="34" t="b">
        <f t="shared" si="35"/>
        <v>0</v>
      </c>
    </row>
    <row r="71" spans="1:32" ht="28.5" customHeight="1" thickBot="1">
      <c r="A71" s="250" t="s">
        <v>102</v>
      </c>
      <c r="B71" s="253"/>
      <c r="C71" s="161" t="s">
        <v>145</v>
      </c>
      <c r="D71" s="150" t="s">
        <v>88</v>
      </c>
      <c r="E71" s="147" t="s">
        <v>125</v>
      </c>
      <c r="F71" s="241"/>
      <c r="G71" s="92">
        <v>2</v>
      </c>
      <c r="H71" s="4">
        <v>30</v>
      </c>
      <c r="J71" s="4"/>
      <c r="K71" s="4"/>
      <c r="L71" s="4"/>
      <c r="M71" s="4"/>
      <c r="N71" s="95"/>
      <c r="O71" s="95"/>
      <c r="P71" s="43">
        <f>SUM(H71:O71)</f>
        <v>30</v>
      </c>
      <c r="Q71" s="1">
        <v>1</v>
      </c>
      <c r="R71" s="92">
        <v>2</v>
      </c>
      <c r="S71" s="84">
        <v>9</v>
      </c>
      <c r="T71" s="4"/>
      <c r="U71" s="4"/>
      <c r="V71" s="4"/>
      <c r="W71" s="4"/>
      <c r="X71" s="4"/>
      <c r="Y71" s="95"/>
      <c r="Z71" s="5"/>
      <c r="AA71" s="43">
        <f t="shared" si="31"/>
        <v>9</v>
      </c>
      <c r="AB71" s="100">
        <f>Q71</f>
        <v>1</v>
      </c>
      <c r="AC71" s="31">
        <f>IF(Q71=1,SUM(H71:O71))</f>
        <v>30</v>
      </c>
      <c r="AD71" s="32">
        <f t="shared" si="33"/>
        <v>2</v>
      </c>
      <c r="AE71" s="33">
        <f t="shared" si="34"/>
        <v>9</v>
      </c>
      <c r="AF71" s="34">
        <f t="shared" si="35"/>
        <v>2</v>
      </c>
    </row>
    <row r="72" spans="1:32" ht="26.25" customHeight="1" thickBot="1">
      <c r="A72" s="251"/>
      <c r="B72" s="254"/>
      <c r="C72" s="161" t="s">
        <v>145</v>
      </c>
      <c r="D72" s="151" t="s">
        <v>88</v>
      </c>
      <c r="E72" s="148" t="s">
        <v>125</v>
      </c>
      <c r="F72" s="241"/>
      <c r="G72" s="93">
        <v>2</v>
      </c>
      <c r="I72" s="7"/>
      <c r="J72" s="7"/>
      <c r="K72" s="7"/>
      <c r="L72" s="85">
        <v>30</v>
      </c>
      <c r="M72" s="7"/>
      <c r="N72" s="96"/>
      <c r="O72" s="96"/>
      <c r="P72" s="118">
        <f>SUM(I72:O72)</f>
        <v>30</v>
      </c>
      <c r="Q72" s="2">
        <v>1</v>
      </c>
      <c r="R72" s="93">
        <v>2</v>
      </c>
      <c r="S72" s="85"/>
      <c r="T72" s="7"/>
      <c r="U72" s="7"/>
      <c r="V72" s="7"/>
      <c r="W72" s="7">
        <v>9</v>
      </c>
      <c r="X72" s="7"/>
      <c r="Y72" s="96"/>
      <c r="Z72" s="8"/>
      <c r="AA72" s="118">
        <f t="shared" si="31"/>
        <v>9</v>
      </c>
      <c r="AB72" s="101">
        <f>Q72</f>
        <v>1</v>
      </c>
      <c r="AC72" s="31">
        <f>IF(Q72=1,SUM(I72:O72))</f>
        <v>30</v>
      </c>
      <c r="AD72" s="32">
        <f t="shared" si="33"/>
        <v>2</v>
      </c>
      <c r="AE72" s="33">
        <f t="shared" si="34"/>
        <v>9</v>
      </c>
      <c r="AF72" s="34">
        <f t="shared" si="35"/>
        <v>2</v>
      </c>
    </row>
    <row r="73" spans="1:32" ht="28.5" customHeight="1" thickBot="1">
      <c r="A73" s="252"/>
      <c r="B73" s="255"/>
      <c r="C73" s="161" t="s">
        <v>145</v>
      </c>
      <c r="D73" s="152" t="s">
        <v>88</v>
      </c>
      <c r="E73" s="149" t="s">
        <v>125</v>
      </c>
      <c r="F73" s="241"/>
      <c r="G73" s="94">
        <v>2</v>
      </c>
      <c r="H73" s="86"/>
      <c r="J73" s="9"/>
      <c r="K73" s="9">
        <v>30</v>
      </c>
      <c r="L73" s="9"/>
      <c r="M73" s="9"/>
      <c r="N73" s="97"/>
      <c r="O73" s="97"/>
      <c r="P73" s="119">
        <f t="shared" si="30"/>
        <v>30</v>
      </c>
      <c r="Q73" s="3">
        <v>1</v>
      </c>
      <c r="R73" s="94">
        <v>2</v>
      </c>
      <c r="S73" s="86"/>
      <c r="T73" s="9"/>
      <c r="U73" s="9"/>
      <c r="V73" s="9">
        <v>9</v>
      </c>
      <c r="W73" s="9"/>
      <c r="X73" s="9"/>
      <c r="Y73" s="97"/>
      <c r="Z73" s="10"/>
      <c r="AA73" s="119">
        <f t="shared" si="31"/>
        <v>9</v>
      </c>
      <c r="AB73" s="99">
        <f>Q73</f>
        <v>1</v>
      </c>
      <c r="AC73" s="31">
        <f t="shared" si="32"/>
        <v>30</v>
      </c>
      <c r="AD73" s="32">
        <f t="shared" si="33"/>
        <v>2</v>
      </c>
      <c r="AE73" s="33">
        <f t="shared" si="34"/>
        <v>9</v>
      </c>
      <c r="AF73" s="34">
        <f t="shared" si="35"/>
        <v>2</v>
      </c>
    </row>
    <row r="74" spans="1:32" ht="30.75" customHeight="1" thickBot="1">
      <c r="A74" s="250" t="s">
        <v>104</v>
      </c>
      <c r="B74" s="253"/>
      <c r="C74" s="161" t="s">
        <v>147</v>
      </c>
      <c r="D74" s="150" t="s">
        <v>88</v>
      </c>
      <c r="E74" s="147" t="s">
        <v>125</v>
      </c>
      <c r="F74" s="241"/>
      <c r="G74" s="92">
        <v>2</v>
      </c>
      <c r="H74" s="84">
        <v>30</v>
      </c>
      <c r="I74" s="4"/>
      <c r="J74" s="4"/>
      <c r="K74" s="4"/>
      <c r="L74" s="4"/>
      <c r="M74" s="4"/>
      <c r="N74" s="95"/>
      <c r="O74" s="95"/>
      <c r="P74" s="43">
        <f t="shared" si="30"/>
        <v>30</v>
      </c>
      <c r="Q74" s="1"/>
      <c r="R74" s="92">
        <v>2</v>
      </c>
      <c r="S74" s="84">
        <v>9</v>
      </c>
      <c r="T74" s="4"/>
      <c r="U74" s="4"/>
      <c r="V74" s="4"/>
      <c r="W74" s="4"/>
      <c r="X74" s="4"/>
      <c r="Y74" s="95"/>
      <c r="Z74" s="5"/>
      <c r="AA74" s="43">
        <f t="shared" si="31"/>
        <v>9</v>
      </c>
      <c r="AB74" s="100"/>
      <c r="AC74" s="31" t="b">
        <f t="shared" si="32"/>
        <v>0</v>
      </c>
      <c r="AD74" s="32" t="b">
        <f t="shared" si="33"/>
        <v>0</v>
      </c>
      <c r="AE74" s="33" t="b">
        <f t="shared" si="34"/>
        <v>0</v>
      </c>
      <c r="AF74" s="34" t="b">
        <f t="shared" si="35"/>
        <v>0</v>
      </c>
    </row>
    <row r="75" spans="1:32" ht="30" customHeight="1" thickBot="1">
      <c r="A75" s="251"/>
      <c r="B75" s="254"/>
      <c r="C75" s="161" t="s">
        <v>147</v>
      </c>
      <c r="D75" s="151" t="s">
        <v>88</v>
      </c>
      <c r="E75" s="148" t="s">
        <v>125</v>
      </c>
      <c r="F75" s="241"/>
      <c r="G75" s="93">
        <v>2</v>
      </c>
      <c r="H75" s="85"/>
      <c r="I75" s="7"/>
      <c r="J75" s="7"/>
      <c r="K75" s="7">
        <v>30</v>
      </c>
      <c r="L75" s="7"/>
      <c r="M75" s="7"/>
      <c r="N75" s="96"/>
      <c r="O75" s="96"/>
      <c r="P75" s="118">
        <f t="shared" si="30"/>
        <v>30</v>
      </c>
      <c r="Q75" s="2"/>
      <c r="R75" s="93">
        <v>2</v>
      </c>
      <c r="S75" s="85"/>
      <c r="T75" s="7"/>
      <c r="U75" s="7"/>
      <c r="V75" s="7">
        <v>9</v>
      </c>
      <c r="W75" s="7"/>
      <c r="X75" s="7"/>
      <c r="Y75" s="96"/>
      <c r="Z75" s="8"/>
      <c r="AA75" s="118">
        <f t="shared" si="31"/>
        <v>9</v>
      </c>
      <c r="AB75" s="101"/>
      <c r="AC75" s="31" t="b">
        <f t="shared" si="32"/>
        <v>0</v>
      </c>
      <c r="AD75" s="32" t="b">
        <f t="shared" si="33"/>
        <v>0</v>
      </c>
      <c r="AE75" s="33" t="b">
        <f t="shared" si="34"/>
        <v>0</v>
      </c>
      <c r="AF75" s="34" t="b">
        <f t="shared" si="35"/>
        <v>0</v>
      </c>
    </row>
    <row r="76" spans="1:32" ht="33.75" customHeight="1" thickBot="1">
      <c r="A76" s="252"/>
      <c r="B76" s="255"/>
      <c r="C76" s="161" t="s">
        <v>147</v>
      </c>
      <c r="D76" s="152" t="s">
        <v>88</v>
      </c>
      <c r="E76" s="149" t="s">
        <v>125</v>
      </c>
      <c r="F76" s="241"/>
      <c r="G76" s="94">
        <v>2</v>
      </c>
      <c r="H76" s="86"/>
      <c r="I76" s="9"/>
      <c r="J76" s="9"/>
      <c r="K76" s="9"/>
      <c r="L76" s="9">
        <v>30</v>
      </c>
      <c r="M76" s="9"/>
      <c r="N76" s="97"/>
      <c r="O76" s="97"/>
      <c r="P76" s="119">
        <f t="shared" si="30"/>
        <v>30</v>
      </c>
      <c r="Q76" s="3"/>
      <c r="R76" s="94">
        <v>2</v>
      </c>
      <c r="S76" s="86"/>
      <c r="T76" s="9"/>
      <c r="U76" s="9"/>
      <c r="V76" s="9"/>
      <c r="W76" s="9">
        <v>9</v>
      </c>
      <c r="X76" s="9"/>
      <c r="Y76" s="97"/>
      <c r="Z76" s="10"/>
      <c r="AA76" s="119">
        <f t="shared" si="31"/>
        <v>9</v>
      </c>
      <c r="AB76" s="99"/>
      <c r="AC76" s="31" t="b">
        <f t="shared" si="32"/>
        <v>0</v>
      </c>
      <c r="AD76" s="32" t="b">
        <f t="shared" si="33"/>
        <v>0</v>
      </c>
      <c r="AE76" s="33" t="b">
        <f t="shared" si="34"/>
        <v>0</v>
      </c>
      <c r="AF76" s="34" t="b">
        <f t="shared" si="35"/>
        <v>0</v>
      </c>
    </row>
    <row r="77" spans="1:32" ht="32.25" customHeight="1" thickBot="1">
      <c r="A77" s="250" t="s">
        <v>126</v>
      </c>
      <c r="B77" s="253"/>
      <c r="C77" s="161" t="s">
        <v>148</v>
      </c>
      <c r="D77" s="150" t="s">
        <v>88</v>
      </c>
      <c r="E77" s="147" t="s">
        <v>125</v>
      </c>
      <c r="F77" s="241"/>
      <c r="G77" s="92">
        <v>2</v>
      </c>
      <c r="H77" s="84"/>
      <c r="I77" s="4"/>
      <c r="J77" s="4"/>
      <c r="K77" s="4"/>
      <c r="L77" s="4">
        <v>30</v>
      </c>
      <c r="M77" s="4"/>
      <c r="N77" s="95"/>
      <c r="O77" s="95"/>
      <c r="P77" s="43">
        <f t="shared" si="30"/>
        <v>30</v>
      </c>
      <c r="Q77" s="1"/>
      <c r="R77" s="92">
        <v>2</v>
      </c>
      <c r="S77" s="84"/>
      <c r="T77" s="4"/>
      <c r="U77" s="4"/>
      <c r="V77" s="4"/>
      <c r="W77" s="4">
        <v>9</v>
      </c>
      <c r="X77" s="4"/>
      <c r="Y77" s="95"/>
      <c r="Z77" s="5"/>
      <c r="AA77" s="43">
        <f t="shared" si="31"/>
        <v>9</v>
      </c>
      <c r="AB77" s="100"/>
      <c r="AC77" s="31" t="b">
        <f t="shared" si="32"/>
        <v>0</v>
      </c>
      <c r="AD77" s="32" t="b">
        <f t="shared" si="33"/>
        <v>0</v>
      </c>
      <c r="AE77" s="33" t="b">
        <f t="shared" si="34"/>
        <v>0</v>
      </c>
      <c r="AF77" s="34" t="b">
        <f t="shared" si="35"/>
        <v>0</v>
      </c>
    </row>
    <row r="78" spans="1:32" ht="27" customHeight="1" thickBot="1">
      <c r="A78" s="251"/>
      <c r="B78" s="254"/>
      <c r="C78" s="161" t="s">
        <v>148</v>
      </c>
      <c r="D78" s="151" t="s">
        <v>88</v>
      </c>
      <c r="E78" s="148" t="s">
        <v>125</v>
      </c>
      <c r="F78" s="241"/>
      <c r="G78" s="93">
        <v>2</v>
      </c>
      <c r="H78" s="85">
        <v>30</v>
      </c>
      <c r="I78" s="7"/>
      <c r="J78" s="7"/>
      <c r="K78" s="7"/>
      <c r="L78" s="7"/>
      <c r="M78" s="7"/>
      <c r="N78" s="96"/>
      <c r="O78" s="96"/>
      <c r="P78" s="118">
        <f t="shared" si="30"/>
        <v>30</v>
      </c>
      <c r="Q78" s="2"/>
      <c r="R78" s="93">
        <v>2</v>
      </c>
      <c r="S78" s="85">
        <v>9</v>
      </c>
      <c r="T78" s="7"/>
      <c r="U78" s="7"/>
      <c r="V78" s="7"/>
      <c r="W78" s="7"/>
      <c r="X78" s="7"/>
      <c r="Y78" s="96"/>
      <c r="Z78" s="8"/>
      <c r="AA78" s="118">
        <f t="shared" si="31"/>
        <v>9</v>
      </c>
      <c r="AB78" s="101"/>
      <c r="AC78" s="31" t="b">
        <f t="shared" si="32"/>
        <v>0</v>
      </c>
      <c r="AD78" s="32" t="b">
        <f t="shared" si="33"/>
        <v>0</v>
      </c>
      <c r="AE78" s="33" t="b">
        <f t="shared" si="34"/>
        <v>0</v>
      </c>
      <c r="AF78" s="34" t="b">
        <f t="shared" si="35"/>
        <v>0</v>
      </c>
    </row>
    <row r="79" spans="1:32" ht="29.25" customHeight="1" thickBot="1">
      <c r="A79" s="252"/>
      <c r="B79" s="255"/>
      <c r="C79" s="161" t="s">
        <v>148</v>
      </c>
      <c r="D79" s="152" t="s">
        <v>88</v>
      </c>
      <c r="E79" s="149" t="s">
        <v>125</v>
      </c>
      <c r="F79" s="241"/>
      <c r="G79" s="94">
        <v>2</v>
      </c>
      <c r="H79" s="86"/>
      <c r="I79" s="9"/>
      <c r="J79" s="9"/>
      <c r="K79" s="9">
        <v>30</v>
      </c>
      <c r="L79" s="9"/>
      <c r="M79" s="9"/>
      <c r="N79" s="97"/>
      <c r="O79" s="97"/>
      <c r="P79" s="119">
        <f t="shared" si="30"/>
        <v>30</v>
      </c>
      <c r="Q79" s="3"/>
      <c r="R79" s="94">
        <v>2</v>
      </c>
      <c r="S79" s="86"/>
      <c r="T79" s="9"/>
      <c r="U79" s="9"/>
      <c r="V79" s="9">
        <v>9</v>
      </c>
      <c r="W79" s="9"/>
      <c r="X79" s="9"/>
      <c r="Y79" s="97"/>
      <c r="Z79" s="10"/>
      <c r="AA79" s="119">
        <f t="shared" si="31"/>
        <v>9</v>
      </c>
      <c r="AB79" s="99"/>
      <c r="AC79" s="31" t="b">
        <f t="shared" si="32"/>
        <v>0</v>
      </c>
      <c r="AD79" s="32" t="b">
        <f t="shared" si="33"/>
        <v>0</v>
      </c>
      <c r="AE79" s="33" t="b">
        <f t="shared" si="34"/>
        <v>0</v>
      </c>
      <c r="AF79" s="34" t="b">
        <f t="shared" si="35"/>
        <v>0</v>
      </c>
    </row>
    <row r="80" spans="1:32" ht="20.25" customHeight="1" thickBot="1">
      <c r="A80" s="238" t="s">
        <v>55</v>
      </c>
      <c r="B80" s="211"/>
      <c r="C80" s="211"/>
      <c r="D80" s="211"/>
      <c r="E80" s="212"/>
      <c r="F80" s="240" t="s">
        <v>55</v>
      </c>
      <c r="G80" s="28">
        <f>SUM(G81:G86)+SUM(G93:G95)</f>
        <v>34</v>
      </c>
      <c r="H80" s="28">
        <f>SUM(H81:H83)+SUM(H87:H89)+SUM(H93:H95)</f>
        <v>60</v>
      </c>
      <c r="I80" s="28">
        <f>SUM(I81:I86)+SUM(I93:I95)</f>
        <v>0</v>
      </c>
      <c r="J80" s="28">
        <f aca="true" t="shared" si="36" ref="J80:AF80">J81+J83+J84+J85+J86+J93+J94+J95</f>
        <v>0</v>
      </c>
      <c r="K80" s="28">
        <f t="shared" si="36"/>
        <v>60</v>
      </c>
      <c r="L80" s="28">
        <f t="shared" si="36"/>
        <v>120</v>
      </c>
      <c r="M80" s="28">
        <f t="shared" si="36"/>
        <v>15</v>
      </c>
      <c r="N80" s="28">
        <f>SUM(N81:N86)+SUM(N93:N95)</f>
        <v>0</v>
      </c>
      <c r="O80" s="28">
        <f t="shared" si="36"/>
        <v>360</v>
      </c>
      <c r="P80" s="28">
        <f t="shared" si="36"/>
        <v>615</v>
      </c>
      <c r="Q80" s="28">
        <f t="shared" si="36"/>
        <v>7</v>
      </c>
      <c r="R80" s="28">
        <f>SUM(R81:R86)+SUM(R93:R95)</f>
        <v>34</v>
      </c>
      <c r="S80" s="28">
        <f t="shared" si="36"/>
        <v>0</v>
      </c>
      <c r="T80" s="28">
        <f t="shared" si="36"/>
        <v>0</v>
      </c>
      <c r="U80" s="28">
        <f t="shared" si="36"/>
        <v>0</v>
      </c>
      <c r="V80" s="28">
        <f t="shared" si="36"/>
        <v>21</v>
      </c>
      <c r="W80" s="28">
        <f t="shared" si="36"/>
        <v>42</v>
      </c>
      <c r="X80" s="28">
        <f t="shared" si="36"/>
        <v>15</v>
      </c>
      <c r="Y80" s="28">
        <f>SUM(Y81:Y86)+SUM(Y93:Y95)</f>
        <v>0</v>
      </c>
      <c r="Z80" s="28">
        <f t="shared" si="36"/>
        <v>360</v>
      </c>
      <c r="AA80" s="28">
        <f t="shared" si="36"/>
        <v>438</v>
      </c>
      <c r="AB80" s="28">
        <f t="shared" si="36"/>
        <v>7</v>
      </c>
      <c r="AC80" s="28">
        <f t="shared" si="36"/>
        <v>255</v>
      </c>
      <c r="AD80" s="28">
        <f t="shared" si="36"/>
        <v>17</v>
      </c>
      <c r="AE80" s="28">
        <f t="shared" si="36"/>
        <v>78</v>
      </c>
      <c r="AF80" s="28">
        <f t="shared" si="36"/>
        <v>17</v>
      </c>
    </row>
    <row r="81" spans="1:32" ht="33" customHeight="1" thickBot="1">
      <c r="A81" s="256" t="s">
        <v>100</v>
      </c>
      <c r="B81" s="259" t="s">
        <v>141</v>
      </c>
      <c r="C81" s="199" t="s">
        <v>32</v>
      </c>
      <c r="D81" s="153" t="s">
        <v>90</v>
      </c>
      <c r="E81" s="153"/>
      <c r="F81" s="241"/>
      <c r="G81" s="19">
        <v>5</v>
      </c>
      <c r="H81" s="154"/>
      <c r="I81" s="155"/>
      <c r="J81" s="155"/>
      <c r="K81" s="155"/>
      <c r="L81" s="155"/>
      <c r="M81" s="155">
        <v>15</v>
      </c>
      <c r="N81" s="156"/>
      <c r="O81" s="156"/>
      <c r="P81" s="203">
        <f>SUM(H81:O81)</f>
        <v>15</v>
      </c>
      <c r="Q81" s="157">
        <v>1</v>
      </c>
      <c r="R81" s="205">
        <v>5</v>
      </c>
      <c r="S81" s="154"/>
      <c r="T81" s="155"/>
      <c r="U81" s="155"/>
      <c r="V81" s="155"/>
      <c r="W81" s="155"/>
      <c r="X81" s="155">
        <v>15</v>
      </c>
      <c r="Y81" s="156"/>
      <c r="Z81" s="156"/>
      <c r="AA81" s="203">
        <f>SUM(S81:Z81)</f>
        <v>15</v>
      </c>
      <c r="AB81" s="157">
        <f>Q81</f>
        <v>1</v>
      </c>
      <c r="AC81" s="207">
        <f>IF(Q81=1,SUM(H81:O81))</f>
        <v>15</v>
      </c>
      <c r="AD81" s="32">
        <f>IF(Q81=1,G81)</f>
        <v>5</v>
      </c>
      <c r="AE81" s="33">
        <f>IF(AB81=1,SUM(S81:Z81))</f>
        <v>15</v>
      </c>
      <c r="AF81" s="34">
        <f>IF(AB81=1,R81)</f>
        <v>5</v>
      </c>
    </row>
    <row r="82" spans="1:32" ht="33" customHeight="1" thickBot="1">
      <c r="A82" s="257"/>
      <c r="B82" s="260"/>
      <c r="C82" s="201" t="s">
        <v>177</v>
      </c>
      <c r="D82" s="136" t="s">
        <v>88</v>
      </c>
      <c r="E82" s="136"/>
      <c r="F82" s="241"/>
      <c r="G82" s="28">
        <v>2</v>
      </c>
      <c r="H82" s="108"/>
      <c r="I82" s="49"/>
      <c r="J82" s="49"/>
      <c r="K82" s="49">
        <v>30</v>
      </c>
      <c r="L82" s="49"/>
      <c r="M82" s="49"/>
      <c r="N82" s="50"/>
      <c r="O82" s="50"/>
      <c r="P82" s="202">
        <f>SUM(H82:O82)</f>
        <v>30</v>
      </c>
      <c r="Q82" s="101"/>
      <c r="R82" s="125">
        <v>2</v>
      </c>
      <c r="S82" s="108"/>
      <c r="T82" s="49"/>
      <c r="U82" s="49"/>
      <c r="V82" s="49">
        <v>16</v>
      </c>
      <c r="W82" s="49"/>
      <c r="X82" s="49"/>
      <c r="Y82" s="50"/>
      <c r="Z82" s="50"/>
      <c r="AA82" s="202">
        <f>SUM(S82:Z82)</f>
        <v>16</v>
      </c>
      <c r="AB82" s="101"/>
      <c r="AC82" s="207"/>
      <c r="AD82" s="32"/>
      <c r="AE82" s="33"/>
      <c r="AF82" s="34"/>
    </row>
    <row r="83" spans="1:32" ht="20.25" customHeight="1" thickBot="1">
      <c r="A83" s="258"/>
      <c r="B83" s="261"/>
      <c r="C83" s="200" t="s">
        <v>31</v>
      </c>
      <c r="D83" s="191" t="s">
        <v>90</v>
      </c>
      <c r="E83" s="191" t="s">
        <v>119</v>
      </c>
      <c r="F83" s="241"/>
      <c r="G83" s="183">
        <v>15</v>
      </c>
      <c r="H83" s="66"/>
      <c r="I83" s="37"/>
      <c r="J83" s="37"/>
      <c r="K83" s="37"/>
      <c r="L83" s="37"/>
      <c r="M83" s="37"/>
      <c r="N83" s="38"/>
      <c r="O83" s="160">
        <v>360</v>
      </c>
      <c r="P83" s="204">
        <f aca="true" t="shared" si="37" ref="P83:P101">SUM(H83:O83)</f>
        <v>360</v>
      </c>
      <c r="Q83" s="99"/>
      <c r="R83" s="206">
        <v>15</v>
      </c>
      <c r="S83" s="66"/>
      <c r="T83" s="37"/>
      <c r="U83" s="37"/>
      <c r="V83" s="37"/>
      <c r="W83" s="37"/>
      <c r="X83" s="37"/>
      <c r="Y83" s="38"/>
      <c r="Z83" s="160">
        <v>360</v>
      </c>
      <c r="AA83" s="204">
        <f aca="true" t="shared" si="38" ref="AA83:AA101">SUM(S83:Z83)</f>
        <v>360</v>
      </c>
      <c r="AB83" s="99"/>
      <c r="AC83" s="207" t="b">
        <f aca="true" t="shared" si="39" ref="AC83:AC92">IF(Q83=1,SUM(H83:O83))</f>
        <v>0</v>
      </c>
      <c r="AD83" s="32" t="b">
        <f aca="true" t="shared" si="40" ref="AD83:AD92">IF(Q83=1,G83)</f>
        <v>0</v>
      </c>
      <c r="AE83" s="33" t="b">
        <f aca="true" t="shared" si="41" ref="AE83:AE92">IF(AB83=1,SUM(S83:Z83))</f>
        <v>0</v>
      </c>
      <c r="AF83" s="34" t="b">
        <f aca="true" t="shared" si="42" ref="AF83:AF92">IF(AB83=1,R83)</f>
        <v>0</v>
      </c>
    </row>
    <row r="84" spans="1:32" ht="20.25" customHeight="1">
      <c r="A84" s="262" t="s">
        <v>101</v>
      </c>
      <c r="B84" s="226" t="s">
        <v>87</v>
      </c>
      <c r="C84" s="162" t="s">
        <v>81</v>
      </c>
      <c r="D84" s="168" t="s">
        <v>88</v>
      </c>
      <c r="E84" s="163" t="s">
        <v>128</v>
      </c>
      <c r="F84" s="241"/>
      <c r="G84" s="87">
        <v>2</v>
      </c>
      <c r="H84" s="158">
        <v>30</v>
      </c>
      <c r="I84" s="29"/>
      <c r="J84" s="29"/>
      <c r="K84" s="29"/>
      <c r="L84" s="29">
        <v>30</v>
      </c>
      <c r="M84" s="29"/>
      <c r="N84" s="30"/>
      <c r="O84" s="159"/>
      <c r="P84" s="43">
        <f t="shared" si="37"/>
        <v>60</v>
      </c>
      <c r="Q84" s="100">
        <v>1</v>
      </c>
      <c r="R84" s="89">
        <v>2</v>
      </c>
      <c r="S84" s="83"/>
      <c r="T84" s="41"/>
      <c r="U84" s="41"/>
      <c r="V84" s="41"/>
      <c r="W84" s="41">
        <v>12</v>
      </c>
      <c r="X84" s="41"/>
      <c r="Y84" s="42"/>
      <c r="Z84" s="42"/>
      <c r="AA84" s="43">
        <f t="shared" si="38"/>
        <v>12</v>
      </c>
      <c r="AB84" s="120">
        <f>Q84</f>
        <v>1</v>
      </c>
      <c r="AC84" s="31">
        <f t="shared" si="39"/>
        <v>60</v>
      </c>
      <c r="AD84" s="32">
        <f t="shared" si="40"/>
        <v>2</v>
      </c>
      <c r="AE84" s="33">
        <f t="shared" si="41"/>
        <v>12</v>
      </c>
      <c r="AF84" s="34">
        <f t="shared" si="42"/>
        <v>2</v>
      </c>
    </row>
    <row r="85" spans="1:32" ht="20.25" customHeight="1">
      <c r="A85" s="263"/>
      <c r="B85" s="227"/>
      <c r="C85" s="164" t="s">
        <v>33</v>
      </c>
      <c r="D85" s="169" t="s">
        <v>88</v>
      </c>
      <c r="E85" s="165" t="s">
        <v>128</v>
      </c>
      <c r="F85" s="241"/>
      <c r="G85" s="90">
        <v>2</v>
      </c>
      <c r="H85" s="108">
        <v>30</v>
      </c>
      <c r="I85" s="49"/>
      <c r="J85" s="49"/>
      <c r="K85" s="49"/>
      <c r="L85" s="49">
        <v>30</v>
      </c>
      <c r="M85" s="49"/>
      <c r="N85" s="50"/>
      <c r="O85" s="62"/>
      <c r="P85" s="118">
        <f t="shared" si="37"/>
        <v>60</v>
      </c>
      <c r="Q85" s="101">
        <v>1</v>
      </c>
      <c r="R85" s="90">
        <v>2</v>
      </c>
      <c r="S85" s="71"/>
      <c r="T85" s="49"/>
      <c r="U85" s="49"/>
      <c r="V85" s="49"/>
      <c r="W85" s="49">
        <v>12</v>
      </c>
      <c r="X85" s="49"/>
      <c r="Y85" s="50"/>
      <c r="Z85" s="50"/>
      <c r="AA85" s="118">
        <f t="shared" si="38"/>
        <v>12</v>
      </c>
      <c r="AB85" s="121">
        <f>Q85</f>
        <v>1</v>
      </c>
      <c r="AC85" s="31">
        <f t="shared" si="39"/>
        <v>60</v>
      </c>
      <c r="AD85" s="32">
        <f t="shared" si="40"/>
        <v>2</v>
      </c>
      <c r="AE85" s="33">
        <f t="shared" si="41"/>
        <v>12</v>
      </c>
      <c r="AF85" s="34">
        <f t="shared" si="42"/>
        <v>2</v>
      </c>
    </row>
    <row r="86" spans="1:32" ht="31.5" customHeight="1" thickBot="1">
      <c r="A86" s="264"/>
      <c r="B86" s="228"/>
      <c r="C86" s="166" t="s">
        <v>34</v>
      </c>
      <c r="D86" s="170" t="s">
        <v>88</v>
      </c>
      <c r="E86" s="167" t="s">
        <v>128</v>
      </c>
      <c r="F86" s="241"/>
      <c r="G86" s="91">
        <v>2</v>
      </c>
      <c r="H86" s="109"/>
      <c r="I86" s="37"/>
      <c r="J86" s="37"/>
      <c r="K86" s="37">
        <v>30</v>
      </c>
      <c r="L86" s="37"/>
      <c r="M86" s="37"/>
      <c r="N86" s="38"/>
      <c r="O86" s="64"/>
      <c r="P86" s="119">
        <f t="shared" si="37"/>
        <v>30</v>
      </c>
      <c r="Q86" s="99">
        <v>1</v>
      </c>
      <c r="R86" s="88">
        <v>2</v>
      </c>
      <c r="S86" s="66"/>
      <c r="T86" s="37"/>
      <c r="U86" s="37"/>
      <c r="V86" s="37">
        <v>12</v>
      </c>
      <c r="W86" s="37"/>
      <c r="X86" s="37"/>
      <c r="Y86" s="38"/>
      <c r="Z86" s="38"/>
      <c r="AA86" s="119">
        <f t="shared" si="38"/>
        <v>12</v>
      </c>
      <c r="AB86" s="122">
        <f>Q86</f>
        <v>1</v>
      </c>
      <c r="AC86" s="31">
        <f t="shared" si="39"/>
        <v>30</v>
      </c>
      <c r="AD86" s="32">
        <f t="shared" si="40"/>
        <v>2</v>
      </c>
      <c r="AE86" s="33">
        <f t="shared" si="41"/>
        <v>12</v>
      </c>
      <c r="AF86" s="34">
        <f t="shared" si="42"/>
        <v>2</v>
      </c>
    </row>
    <row r="87" spans="1:32" ht="20.25" customHeight="1">
      <c r="A87" s="262" t="s">
        <v>162</v>
      </c>
      <c r="B87" s="226" t="s">
        <v>166</v>
      </c>
      <c r="C87" s="171" t="s">
        <v>113</v>
      </c>
      <c r="D87" s="172" t="s">
        <v>88</v>
      </c>
      <c r="E87" s="173" t="s">
        <v>128</v>
      </c>
      <c r="F87" s="241"/>
      <c r="G87" s="89">
        <v>2</v>
      </c>
      <c r="H87" s="83">
        <v>30</v>
      </c>
      <c r="I87" s="41"/>
      <c r="J87" s="41"/>
      <c r="K87" s="41"/>
      <c r="L87" s="41">
        <v>30</v>
      </c>
      <c r="M87" s="41"/>
      <c r="N87" s="42"/>
      <c r="O87" s="42"/>
      <c r="P87" s="43">
        <f t="shared" si="37"/>
        <v>60</v>
      </c>
      <c r="Q87" s="100"/>
      <c r="R87" s="89">
        <v>2</v>
      </c>
      <c r="S87" s="83"/>
      <c r="T87" s="41"/>
      <c r="U87" s="41"/>
      <c r="V87" s="41"/>
      <c r="W87" s="41">
        <v>12</v>
      </c>
      <c r="X87" s="41"/>
      <c r="Y87" s="42"/>
      <c r="Z87" s="42"/>
      <c r="AA87" s="43">
        <f t="shared" si="38"/>
        <v>12</v>
      </c>
      <c r="AB87" s="120"/>
      <c r="AC87" s="31" t="b">
        <f t="shared" si="39"/>
        <v>0</v>
      </c>
      <c r="AD87" s="32" t="b">
        <f t="shared" si="40"/>
        <v>0</v>
      </c>
      <c r="AE87" s="33" t="b">
        <f t="shared" si="41"/>
        <v>0</v>
      </c>
      <c r="AF87" s="34" t="b">
        <f t="shared" si="42"/>
        <v>0</v>
      </c>
    </row>
    <row r="88" spans="1:32" ht="20.25" customHeight="1">
      <c r="A88" s="263"/>
      <c r="B88" s="227"/>
      <c r="C88" s="174" t="s">
        <v>114</v>
      </c>
      <c r="D88" s="175" t="s">
        <v>88</v>
      </c>
      <c r="E88" s="176" t="s">
        <v>128</v>
      </c>
      <c r="F88" s="241"/>
      <c r="G88" s="90">
        <v>2</v>
      </c>
      <c r="H88" s="71">
        <v>30</v>
      </c>
      <c r="I88" s="49"/>
      <c r="J88" s="49"/>
      <c r="K88" s="49"/>
      <c r="L88" s="49">
        <v>30</v>
      </c>
      <c r="M88" s="49"/>
      <c r="N88" s="50"/>
      <c r="O88" s="50"/>
      <c r="P88" s="118">
        <f t="shared" si="37"/>
        <v>60</v>
      </c>
      <c r="Q88" s="101"/>
      <c r="R88" s="90">
        <v>2</v>
      </c>
      <c r="S88" s="71"/>
      <c r="T88" s="49"/>
      <c r="U88" s="49"/>
      <c r="V88" s="49"/>
      <c r="W88" s="49">
        <v>12</v>
      </c>
      <c r="X88" s="49"/>
      <c r="Y88" s="50"/>
      <c r="Z88" s="50"/>
      <c r="AA88" s="118">
        <f t="shared" si="38"/>
        <v>12</v>
      </c>
      <c r="AB88" s="121"/>
      <c r="AC88" s="31" t="b">
        <f t="shared" si="39"/>
        <v>0</v>
      </c>
      <c r="AD88" s="32" t="b">
        <f t="shared" si="40"/>
        <v>0</v>
      </c>
      <c r="AE88" s="33" t="b">
        <f t="shared" si="41"/>
        <v>0</v>
      </c>
      <c r="AF88" s="34" t="b">
        <f t="shared" si="42"/>
        <v>0</v>
      </c>
    </row>
    <row r="89" spans="1:32" ht="29.25" customHeight="1" thickBot="1">
      <c r="A89" s="264"/>
      <c r="B89" s="228"/>
      <c r="C89" s="166" t="s">
        <v>142</v>
      </c>
      <c r="D89" s="177" t="s">
        <v>88</v>
      </c>
      <c r="E89" s="178" t="s">
        <v>122</v>
      </c>
      <c r="F89" s="241"/>
      <c r="G89" s="88">
        <v>2</v>
      </c>
      <c r="H89" s="66"/>
      <c r="I89" s="37"/>
      <c r="J89" s="37"/>
      <c r="K89" s="37"/>
      <c r="L89" s="37">
        <v>30</v>
      </c>
      <c r="M89" s="37"/>
      <c r="N89" s="38"/>
      <c r="O89" s="38"/>
      <c r="P89" s="119">
        <f t="shared" si="37"/>
        <v>30</v>
      </c>
      <c r="Q89" s="99"/>
      <c r="R89" s="88">
        <v>2</v>
      </c>
      <c r="S89" s="66"/>
      <c r="T89" s="37"/>
      <c r="U89" s="37"/>
      <c r="V89" s="37"/>
      <c r="W89" s="37">
        <v>12</v>
      </c>
      <c r="X89" s="37"/>
      <c r="Y89" s="38"/>
      <c r="Z89" s="38"/>
      <c r="AA89" s="119">
        <f t="shared" si="38"/>
        <v>12</v>
      </c>
      <c r="AB89" s="122"/>
      <c r="AC89" s="31" t="b">
        <f t="shared" si="39"/>
        <v>0</v>
      </c>
      <c r="AD89" s="32" t="b">
        <f t="shared" si="40"/>
        <v>0</v>
      </c>
      <c r="AE89" s="33" t="b">
        <f t="shared" si="41"/>
        <v>0</v>
      </c>
      <c r="AF89" s="34" t="b">
        <f t="shared" si="42"/>
        <v>0</v>
      </c>
    </row>
    <row r="90" spans="1:32" ht="31.5" customHeight="1">
      <c r="A90" s="262" t="s">
        <v>163</v>
      </c>
      <c r="B90" s="226" t="s">
        <v>167</v>
      </c>
      <c r="C90" s="168" t="s">
        <v>155</v>
      </c>
      <c r="D90" s="172" t="s">
        <v>88</v>
      </c>
      <c r="E90" s="173" t="s">
        <v>128</v>
      </c>
      <c r="F90" s="241"/>
      <c r="G90" s="89">
        <v>2</v>
      </c>
      <c r="H90" s="83">
        <v>30</v>
      </c>
      <c r="I90" s="41"/>
      <c r="J90" s="41"/>
      <c r="K90" s="41"/>
      <c r="L90" s="41">
        <v>30</v>
      </c>
      <c r="M90" s="41"/>
      <c r="N90" s="42"/>
      <c r="O90" s="42"/>
      <c r="P90" s="43">
        <f t="shared" si="37"/>
        <v>60</v>
      </c>
      <c r="Q90" s="100"/>
      <c r="R90" s="89">
        <v>2</v>
      </c>
      <c r="S90" s="83"/>
      <c r="T90" s="41"/>
      <c r="U90" s="41"/>
      <c r="V90" s="41"/>
      <c r="W90" s="41">
        <v>12</v>
      </c>
      <c r="X90" s="41"/>
      <c r="Y90" s="42"/>
      <c r="Z90" s="42"/>
      <c r="AA90" s="43">
        <f t="shared" si="38"/>
        <v>12</v>
      </c>
      <c r="AB90" s="120"/>
      <c r="AC90" s="31" t="b">
        <f t="shared" si="39"/>
        <v>0</v>
      </c>
      <c r="AD90" s="32" t="b">
        <f t="shared" si="40"/>
        <v>0</v>
      </c>
      <c r="AE90" s="33" t="b">
        <f t="shared" si="41"/>
        <v>0</v>
      </c>
      <c r="AF90" s="34" t="b">
        <f t="shared" si="42"/>
        <v>0</v>
      </c>
    </row>
    <row r="91" spans="1:32" ht="27.75" customHeight="1">
      <c r="A91" s="263"/>
      <c r="B91" s="227"/>
      <c r="C91" s="164" t="s">
        <v>154</v>
      </c>
      <c r="D91" s="175" t="s">
        <v>88</v>
      </c>
      <c r="E91" s="176" t="s">
        <v>128</v>
      </c>
      <c r="F91" s="241"/>
      <c r="G91" s="90">
        <v>2</v>
      </c>
      <c r="H91" s="71">
        <v>30</v>
      </c>
      <c r="I91" s="49"/>
      <c r="J91" s="49"/>
      <c r="K91" s="49">
        <v>30</v>
      </c>
      <c r="L91" s="49"/>
      <c r="M91" s="49"/>
      <c r="N91" s="50"/>
      <c r="O91" s="50"/>
      <c r="P91" s="118">
        <f t="shared" si="37"/>
        <v>60</v>
      </c>
      <c r="Q91" s="101"/>
      <c r="R91" s="90">
        <v>2</v>
      </c>
      <c r="S91" s="71"/>
      <c r="T91" s="49"/>
      <c r="U91" s="49"/>
      <c r="V91" s="49">
        <v>12</v>
      </c>
      <c r="W91" s="49"/>
      <c r="X91" s="49"/>
      <c r="Y91" s="50"/>
      <c r="Z91" s="50"/>
      <c r="AA91" s="118">
        <f t="shared" si="38"/>
        <v>12</v>
      </c>
      <c r="AB91" s="121"/>
      <c r="AC91" s="31" t="b">
        <f t="shared" si="39"/>
        <v>0</v>
      </c>
      <c r="AD91" s="32" t="b">
        <f t="shared" si="40"/>
        <v>0</v>
      </c>
      <c r="AE91" s="33" t="b">
        <f t="shared" si="41"/>
        <v>0</v>
      </c>
      <c r="AF91" s="34" t="b">
        <f t="shared" si="42"/>
        <v>0</v>
      </c>
    </row>
    <row r="92" spans="1:32" ht="28.5" customHeight="1" thickBot="1">
      <c r="A92" s="264"/>
      <c r="B92" s="228"/>
      <c r="C92" s="166" t="s">
        <v>156</v>
      </c>
      <c r="D92" s="177" t="s">
        <v>88</v>
      </c>
      <c r="E92" s="178" t="s">
        <v>128</v>
      </c>
      <c r="F92" s="241"/>
      <c r="G92" s="88">
        <v>2</v>
      </c>
      <c r="H92" s="66"/>
      <c r="I92" s="37"/>
      <c r="J92" s="37"/>
      <c r="K92" s="37"/>
      <c r="L92" s="37">
        <v>30</v>
      </c>
      <c r="M92" s="37"/>
      <c r="N92" s="38"/>
      <c r="O92" s="38"/>
      <c r="P92" s="119">
        <f t="shared" si="37"/>
        <v>30</v>
      </c>
      <c r="Q92" s="99"/>
      <c r="R92" s="88">
        <v>2</v>
      </c>
      <c r="S92" s="66"/>
      <c r="T92" s="37"/>
      <c r="U92" s="37"/>
      <c r="V92" s="37"/>
      <c r="W92" s="37">
        <v>12</v>
      </c>
      <c r="X92" s="37"/>
      <c r="Y92" s="38"/>
      <c r="Z92" s="64"/>
      <c r="AA92" s="119">
        <f t="shared" si="38"/>
        <v>12</v>
      </c>
      <c r="AB92" s="122"/>
      <c r="AC92" s="31" t="b">
        <f t="shared" si="39"/>
        <v>0</v>
      </c>
      <c r="AD92" s="32" t="b">
        <f t="shared" si="40"/>
        <v>0</v>
      </c>
      <c r="AE92" s="33" t="b">
        <f t="shared" si="41"/>
        <v>0</v>
      </c>
      <c r="AF92" s="34" t="b">
        <f t="shared" si="42"/>
        <v>0</v>
      </c>
    </row>
    <row r="93" spans="1:32" ht="26.25" customHeight="1" thickBot="1">
      <c r="A93" s="250" t="s">
        <v>103</v>
      </c>
      <c r="B93" s="253"/>
      <c r="C93" s="161" t="s">
        <v>146</v>
      </c>
      <c r="D93" s="150" t="s">
        <v>88</v>
      </c>
      <c r="E93" s="147" t="s">
        <v>125</v>
      </c>
      <c r="F93" s="241"/>
      <c r="G93" s="92">
        <v>2</v>
      </c>
      <c r="H93" s="84"/>
      <c r="I93" s="4"/>
      <c r="J93" s="4"/>
      <c r="K93" s="4"/>
      <c r="L93" s="4">
        <v>30</v>
      </c>
      <c r="M93" s="4"/>
      <c r="N93" s="95"/>
      <c r="O93" s="95"/>
      <c r="P93" s="43">
        <f t="shared" si="37"/>
        <v>30</v>
      </c>
      <c r="Q93" s="1">
        <v>1</v>
      </c>
      <c r="R93" s="92">
        <v>2</v>
      </c>
      <c r="S93" s="84"/>
      <c r="T93" s="4"/>
      <c r="U93" s="4"/>
      <c r="V93" s="4"/>
      <c r="W93" s="4">
        <v>9</v>
      </c>
      <c r="X93" s="4"/>
      <c r="Y93" s="95"/>
      <c r="Z93" s="5"/>
      <c r="AA93" s="43">
        <f t="shared" si="38"/>
        <v>9</v>
      </c>
      <c r="AB93" s="120">
        <f>Q93</f>
        <v>1</v>
      </c>
      <c r="AC93" s="31">
        <f aca="true" t="shared" si="43" ref="AC93:AC101">IF(Q93=1,SUM(H93:O93))</f>
        <v>30</v>
      </c>
      <c r="AD93" s="32">
        <f aca="true" t="shared" si="44" ref="AD93:AD101">IF(Q93=1,G93)</f>
        <v>2</v>
      </c>
      <c r="AE93" s="33">
        <f aca="true" t="shared" si="45" ref="AE93:AE101">IF(AB93=1,SUM(S93:Z93))</f>
        <v>9</v>
      </c>
      <c r="AF93" s="34">
        <f aca="true" t="shared" si="46" ref="AF93:AF101">IF(AB93=1,R93)</f>
        <v>2</v>
      </c>
    </row>
    <row r="94" spans="1:32" ht="26.25" customHeight="1" thickBot="1">
      <c r="A94" s="251"/>
      <c r="B94" s="254"/>
      <c r="C94" s="161" t="s">
        <v>146</v>
      </c>
      <c r="D94" s="151" t="s">
        <v>88</v>
      </c>
      <c r="E94" s="148" t="s">
        <v>125</v>
      </c>
      <c r="F94" s="241"/>
      <c r="G94" s="93">
        <v>2</v>
      </c>
      <c r="H94" s="85"/>
      <c r="I94" s="7"/>
      <c r="J94" s="7"/>
      <c r="K94" s="7">
        <v>30</v>
      </c>
      <c r="L94" s="7"/>
      <c r="M94" s="7"/>
      <c r="N94" s="96"/>
      <c r="O94" s="96"/>
      <c r="P94" s="118">
        <f t="shared" si="37"/>
        <v>30</v>
      </c>
      <c r="Q94" s="2">
        <v>1</v>
      </c>
      <c r="R94" s="93">
        <v>2</v>
      </c>
      <c r="S94" s="85"/>
      <c r="T94" s="7"/>
      <c r="U94" s="7"/>
      <c r="V94" s="7">
        <v>9</v>
      </c>
      <c r="W94" s="7"/>
      <c r="X94" s="7"/>
      <c r="Y94" s="96"/>
      <c r="Z94" s="8"/>
      <c r="AA94" s="118">
        <f t="shared" si="38"/>
        <v>9</v>
      </c>
      <c r="AB94" s="121">
        <f>Q94</f>
        <v>1</v>
      </c>
      <c r="AC94" s="31">
        <f t="shared" si="43"/>
        <v>30</v>
      </c>
      <c r="AD94" s="32">
        <f t="shared" si="44"/>
        <v>2</v>
      </c>
      <c r="AE94" s="33">
        <f t="shared" si="45"/>
        <v>9</v>
      </c>
      <c r="AF94" s="34">
        <f t="shared" si="46"/>
        <v>2</v>
      </c>
    </row>
    <row r="95" spans="1:32" ht="30" customHeight="1" thickBot="1">
      <c r="A95" s="252"/>
      <c r="B95" s="255"/>
      <c r="C95" s="161" t="s">
        <v>149</v>
      </c>
      <c r="D95" s="152" t="s">
        <v>88</v>
      </c>
      <c r="E95" s="149" t="s">
        <v>125</v>
      </c>
      <c r="F95" s="241"/>
      <c r="G95" s="94">
        <v>2</v>
      </c>
      <c r="H95" s="86"/>
      <c r="I95" s="9"/>
      <c r="J95" s="9"/>
      <c r="K95" s="9"/>
      <c r="L95" s="9">
        <v>30</v>
      </c>
      <c r="M95" s="9"/>
      <c r="N95" s="97"/>
      <c r="O95" s="97"/>
      <c r="P95" s="119">
        <f t="shared" si="37"/>
        <v>30</v>
      </c>
      <c r="Q95" s="3">
        <v>1</v>
      </c>
      <c r="R95" s="94">
        <v>2</v>
      </c>
      <c r="S95" s="86"/>
      <c r="T95" s="9"/>
      <c r="U95" s="9"/>
      <c r="V95" s="9"/>
      <c r="W95" s="9">
        <v>9</v>
      </c>
      <c r="X95" s="9"/>
      <c r="Y95" s="97"/>
      <c r="Z95" s="10"/>
      <c r="AA95" s="119">
        <f t="shared" si="38"/>
        <v>9</v>
      </c>
      <c r="AB95" s="122">
        <f>Q95</f>
        <v>1</v>
      </c>
      <c r="AC95" s="31">
        <f t="shared" si="43"/>
        <v>30</v>
      </c>
      <c r="AD95" s="32">
        <f t="shared" si="44"/>
        <v>2</v>
      </c>
      <c r="AE95" s="33">
        <f t="shared" si="45"/>
        <v>9</v>
      </c>
      <c r="AF95" s="34">
        <f t="shared" si="46"/>
        <v>2</v>
      </c>
    </row>
    <row r="96" spans="1:32" ht="29.25" customHeight="1" thickBot="1">
      <c r="A96" s="250" t="s">
        <v>105</v>
      </c>
      <c r="B96" s="253"/>
      <c r="C96" s="161" t="s">
        <v>151</v>
      </c>
      <c r="D96" s="150" t="s">
        <v>88</v>
      </c>
      <c r="E96" s="147" t="s">
        <v>125</v>
      </c>
      <c r="F96" s="241"/>
      <c r="G96" s="92">
        <v>2</v>
      </c>
      <c r="H96" s="84"/>
      <c r="I96" s="4"/>
      <c r="J96" s="4"/>
      <c r="K96" s="4"/>
      <c r="L96" s="4">
        <v>30</v>
      </c>
      <c r="M96" s="4"/>
      <c r="N96" s="95"/>
      <c r="O96" s="95"/>
      <c r="P96" s="43">
        <f t="shared" si="37"/>
        <v>30</v>
      </c>
      <c r="Q96" s="1"/>
      <c r="R96" s="92">
        <v>2</v>
      </c>
      <c r="S96" s="84"/>
      <c r="T96" s="4"/>
      <c r="U96" s="4"/>
      <c r="V96" s="4"/>
      <c r="W96" s="4">
        <v>9</v>
      </c>
      <c r="X96" s="4"/>
      <c r="Y96" s="95"/>
      <c r="Z96" s="5"/>
      <c r="AA96" s="43">
        <f t="shared" si="38"/>
        <v>9</v>
      </c>
      <c r="AB96" s="120"/>
      <c r="AC96" s="31" t="b">
        <f t="shared" si="43"/>
        <v>0</v>
      </c>
      <c r="AD96" s="32" t="b">
        <f t="shared" si="44"/>
        <v>0</v>
      </c>
      <c r="AE96" s="33" t="b">
        <f t="shared" si="45"/>
        <v>0</v>
      </c>
      <c r="AF96" s="34" t="b">
        <f t="shared" si="46"/>
        <v>0</v>
      </c>
    </row>
    <row r="97" spans="1:32" ht="25.5" customHeight="1" thickBot="1">
      <c r="A97" s="251"/>
      <c r="B97" s="254"/>
      <c r="C97" s="161" t="s">
        <v>151</v>
      </c>
      <c r="D97" s="151" t="s">
        <v>88</v>
      </c>
      <c r="E97" s="148" t="s">
        <v>125</v>
      </c>
      <c r="F97" s="241"/>
      <c r="G97" s="93">
        <v>2</v>
      </c>
      <c r="H97" s="85"/>
      <c r="I97" s="7"/>
      <c r="J97" s="7"/>
      <c r="K97" s="7">
        <v>30</v>
      </c>
      <c r="L97" s="7"/>
      <c r="M97" s="7"/>
      <c r="N97" s="96"/>
      <c r="O97" s="96"/>
      <c r="P97" s="118">
        <f t="shared" si="37"/>
        <v>30</v>
      </c>
      <c r="Q97" s="2"/>
      <c r="R97" s="93">
        <v>2</v>
      </c>
      <c r="S97" s="85"/>
      <c r="T97" s="7"/>
      <c r="U97" s="7"/>
      <c r="V97" s="7">
        <v>9</v>
      </c>
      <c r="W97" s="7"/>
      <c r="X97" s="7"/>
      <c r="Y97" s="96"/>
      <c r="Z97" s="8"/>
      <c r="AA97" s="118">
        <f t="shared" si="38"/>
        <v>9</v>
      </c>
      <c r="AB97" s="121"/>
      <c r="AC97" s="31" t="b">
        <f t="shared" si="43"/>
        <v>0</v>
      </c>
      <c r="AD97" s="32" t="b">
        <f t="shared" si="44"/>
        <v>0</v>
      </c>
      <c r="AE97" s="33" t="b">
        <f t="shared" si="45"/>
        <v>0</v>
      </c>
      <c r="AF97" s="34" t="b">
        <f t="shared" si="46"/>
        <v>0</v>
      </c>
    </row>
    <row r="98" spans="1:32" ht="30" customHeight="1" thickBot="1">
      <c r="A98" s="252"/>
      <c r="B98" s="255"/>
      <c r="C98" s="161" t="s">
        <v>151</v>
      </c>
      <c r="D98" s="152" t="s">
        <v>88</v>
      </c>
      <c r="E98" s="149" t="s">
        <v>125</v>
      </c>
      <c r="F98" s="241"/>
      <c r="G98" s="94">
        <v>2</v>
      </c>
      <c r="H98" s="86"/>
      <c r="I98" s="9"/>
      <c r="J98" s="9"/>
      <c r="K98" s="9"/>
      <c r="L98" s="9">
        <v>30</v>
      </c>
      <c r="M98" s="9"/>
      <c r="N98" s="97"/>
      <c r="O98" s="97"/>
      <c r="P98" s="119">
        <f t="shared" si="37"/>
        <v>30</v>
      </c>
      <c r="Q98" s="3"/>
      <c r="R98" s="94">
        <v>2</v>
      </c>
      <c r="S98" s="86"/>
      <c r="T98" s="9"/>
      <c r="U98" s="9"/>
      <c r="V98" s="9"/>
      <c r="W98" s="9">
        <v>9</v>
      </c>
      <c r="X98" s="9"/>
      <c r="Y98" s="97"/>
      <c r="Z98" s="10"/>
      <c r="AA98" s="119">
        <f t="shared" si="38"/>
        <v>9</v>
      </c>
      <c r="AB98" s="122"/>
      <c r="AC98" s="31" t="b">
        <f t="shared" si="43"/>
        <v>0</v>
      </c>
      <c r="AD98" s="32" t="b">
        <f t="shared" si="44"/>
        <v>0</v>
      </c>
      <c r="AE98" s="33" t="b">
        <f t="shared" si="45"/>
        <v>0</v>
      </c>
      <c r="AF98" s="34" t="b">
        <f t="shared" si="46"/>
        <v>0</v>
      </c>
    </row>
    <row r="99" spans="1:32" ht="32.25" customHeight="1" thickBot="1">
      <c r="A99" s="250" t="s">
        <v>127</v>
      </c>
      <c r="B99" s="253"/>
      <c r="C99" s="161" t="s">
        <v>150</v>
      </c>
      <c r="D99" s="150" t="s">
        <v>88</v>
      </c>
      <c r="E99" s="147" t="s">
        <v>125</v>
      </c>
      <c r="F99" s="241"/>
      <c r="G99" s="92">
        <v>2</v>
      </c>
      <c r="H99" s="84"/>
      <c r="I99" s="4"/>
      <c r="J99" s="4"/>
      <c r="K99" s="4"/>
      <c r="L99" s="4">
        <v>30</v>
      </c>
      <c r="M99" s="4"/>
      <c r="N99" s="95"/>
      <c r="O99" s="95"/>
      <c r="P99" s="43">
        <f t="shared" si="37"/>
        <v>30</v>
      </c>
      <c r="Q99" s="1"/>
      <c r="R99" s="92">
        <v>2</v>
      </c>
      <c r="S99" s="84"/>
      <c r="T99" s="4"/>
      <c r="U99" s="4"/>
      <c r="V99" s="4"/>
      <c r="W99" s="4">
        <v>9</v>
      </c>
      <c r="X99" s="4"/>
      <c r="Y99" s="95"/>
      <c r="Z99" s="5"/>
      <c r="AA99" s="43">
        <f t="shared" si="38"/>
        <v>9</v>
      </c>
      <c r="AB99" s="120"/>
      <c r="AC99" s="31" t="b">
        <f t="shared" si="43"/>
        <v>0</v>
      </c>
      <c r="AD99" s="32" t="b">
        <f t="shared" si="44"/>
        <v>0</v>
      </c>
      <c r="AE99" s="33" t="b">
        <f t="shared" si="45"/>
        <v>0</v>
      </c>
      <c r="AF99" s="34" t="b">
        <f t="shared" si="46"/>
        <v>0</v>
      </c>
    </row>
    <row r="100" spans="1:32" ht="27" customHeight="1" thickBot="1">
      <c r="A100" s="251"/>
      <c r="B100" s="254"/>
      <c r="C100" s="161" t="s">
        <v>150</v>
      </c>
      <c r="D100" s="151" t="s">
        <v>88</v>
      </c>
      <c r="E100" s="148" t="s">
        <v>125</v>
      </c>
      <c r="F100" s="241"/>
      <c r="G100" s="93">
        <v>2</v>
      </c>
      <c r="H100" s="85"/>
      <c r="I100" s="7"/>
      <c r="J100" s="7"/>
      <c r="K100" s="7">
        <v>30</v>
      </c>
      <c r="L100" s="7"/>
      <c r="M100" s="7"/>
      <c r="N100" s="96"/>
      <c r="O100" s="96"/>
      <c r="P100" s="118">
        <f t="shared" si="37"/>
        <v>30</v>
      </c>
      <c r="Q100" s="2"/>
      <c r="R100" s="93">
        <v>2</v>
      </c>
      <c r="S100" s="85"/>
      <c r="T100" s="7"/>
      <c r="U100" s="7"/>
      <c r="V100" s="7">
        <v>9</v>
      </c>
      <c r="W100" s="7"/>
      <c r="X100" s="7"/>
      <c r="Y100" s="96"/>
      <c r="Z100" s="8"/>
      <c r="AA100" s="118">
        <f t="shared" si="38"/>
        <v>9</v>
      </c>
      <c r="AB100" s="121"/>
      <c r="AC100" s="31" t="b">
        <f t="shared" si="43"/>
        <v>0</v>
      </c>
      <c r="AD100" s="32" t="b">
        <f t="shared" si="44"/>
        <v>0</v>
      </c>
      <c r="AE100" s="33" t="b">
        <f t="shared" si="45"/>
        <v>0</v>
      </c>
      <c r="AF100" s="34" t="b">
        <f t="shared" si="46"/>
        <v>0</v>
      </c>
    </row>
    <row r="101" spans="1:32" ht="29.25" customHeight="1" thickBot="1">
      <c r="A101" s="252"/>
      <c r="B101" s="255"/>
      <c r="C101" s="161" t="s">
        <v>150</v>
      </c>
      <c r="D101" s="152" t="s">
        <v>88</v>
      </c>
      <c r="E101" s="149" t="s">
        <v>125</v>
      </c>
      <c r="F101" s="241"/>
      <c r="G101" s="94">
        <v>2</v>
      </c>
      <c r="H101" s="86"/>
      <c r="I101" s="9"/>
      <c r="J101" s="9"/>
      <c r="K101" s="9"/>
      <c r="L101" s="9">
        <v>30</v>
      </c>
      <c r="M101" s="9"/>
      <c r="N101" s="97"/>
      <c r="O101" s="97"/>
      <c r="P101" s="119">
        <f t="shared" si="37"/>
        <v>30</v>
      </c>
      <c r="Q101" s="3"/>
      <c r="R101" s="94">
        <v>2</v>
      </c>
      <c r="S101" s="86"/>
      <c r="T101" s="9"/>
      <c r="U101" s="9"/>
      <c r="V101" s="9"/>
      <c r="W101" s="9">
        <v>9</v>
      </c>
      <c r="X101" s="9"/>
      <c r="Y101" s="97"/>
      <c r="Z101" s="10"/>
      <c r="AA101" s="119">
        <f t="shared" si="38"/>
        <v>9</v>
      </c>
      <c r="AB101" s="122"/>
      <c r="AC101" s="31" t="b">
        <f t="shared" si="43"/>
        <v>0</v>
      </c>
      <c r="AD101" s="32" t="b">
        <f t="shared" si="44"/>
        <v>0</v>
      </c>
      <c r="AE101" s="33" t="b">
        <f t="shared" si="45"/>
        <v>0</v>
      </c>
      <c r="AF101" s="34" t="b">
        <f t="shared" si="46"/>
        <v>0</v>
      </c>
    </row>
    <row r="102" spans="1:32" ht="46.5" customHeight="1" thickBot="1">
      <c r="A102" s="11"/>
      <c r="B102" s="6"/>
      <c r="C102" s="12"/>
      <c r="D102" s="13"/>
      <c r="E102" s="13"/>
      <c r="G102" s="28">
        <f aca="true" t="shared" si="47" ref="G102:M102">G80+G57+G41+G33+G21+G10</f>
        <v>187</v>
      </c>
      <c r="H102" s="28">
        <f t="shared" si="47"/>
        <v>740</v>
      </c>
      <c r="I102" s="28">
        <f t="shared" si="47"/>
        <v>105</v>
      </c>
      <c r="J102" s="28">
        <f t="shared" si="47"/>
        <v>165</v>
      </c>
      <c r="K102" s="28">
        <f t="shared" si="47"/>
        <v>195</v>
      </c>
      <c r="L102" s="28">
        <f t="shared" si="47"/>
        <v>774</v>
      </c>
      <c r="M102" s="28">
        <f t="shared" si="47"/>
        <v>30</v>
      </c>
      <c r="N102" s="28">
        <f>N10+N21+N33+N41+N57+N80</f>
        <v>4</v>
      </c>
      <c r="O102" s="28">
        <f aca="true" t="shared" si="48" ref="O102:X102">O80+O57+O41+O33+O21+O10</f>
        <v>360</v>
      </c>
      <c r="P102" s="28">
        <f t="shared" si="48"/>
        <v>2303</v>
      </c>
      <c r="Q102" s="28">
        <f t="shared" si="48"/>
        <v>22</v>
      </c>
      <c r="R102" s="28">
        <f t="shared" si="48"/>
        <v>187</v>
      </c>
      <c r="S102" s="28">
        <f t="shared" si="48"/>
        <v>213</v>
      </c>
      <c r="T102" s="28">
        <f t="shared" si="48"/>
        <v>24</v>
      </c>
      <c r="U102" s="28">
        <f t="shared" si="48"/>
        <v>160</v>
      </c>
      <c r="V102" s="28">
        <f t="shared" si="48"/>
        <v>79</v>
      </c>
      <c r="W102" s="28">
        <f t="shared" si="48"/>
        <v>321</v>
      </c>
      <c r="X102" s="28">
        <f t="shared" si="48"/>
        <v>30</v>
      </c>
      <c r="Y102" s="28">
        <f>Y10+Y21+Y33+Y41+Y57+Y80</f>
        <v>4</v>
      </c>
      <c r="Z102" s="28">
        <f aca="true" t="shared" si="49" ref="Z102:AF102">Z80+Z57+Z41+Z33+Z21+Z10</f>
        <v>360</v>
      </c>
      <c r="AA102" s="28">
        <f t="shared" si="49"/>
        <v>1211</v>
      </c>
      <c r="AB102" s="28">
        <f t="shared" si="49"/>
        <v>22</v>
      </c>
      <c r="AC102" s="28">
        <f t="shared" si="49"/>
        <v>810</v>
      </c>
      <c r="AD102" s="28">
        <f t="shared" si="49"/>
        <v>64</v>
      </c>
      <c r="AE102" s="28">
        <f t="shared" si="49"/>
        <v>342</v>
      </c>
      <c r="AF102" s="28">
        <f t="shared" si="49"/>
        <v>64</v>
      </c>
    </row>
    <row r="103" spans="3:32" ht="25.5" customHeight="1" thickBot="1">
      <c r="C103" s="209" t="s">
        <v>179</v>
      </c>
      <c r="D103" s="73" t="s">
        <v>62</v>
      </c>
      <c r="E103" s="73">
        <v>180</v>
      </c>
      <c r="F103" s="74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C103" s="75">
        <f>AC102/P102</f>
        <v>0.3517151541467651</v>
      </c>
      <c r="AD103" s="75">
        <f>AD102/R102</f>
        <v>0.3422459893048128</v>
      </c>
      <c r="AE103" s="75">
        <f>AE102/AA102</f>
        <v>0.282411230388109</v>
      </c>
      <c r="AF103" s="76">
        <f>AF102/R102</f>
        <v>0.3422459893048128</v>
      </c>
    </row>
    <row r="104" spans="1:28" ht="19.5" thickTop="1">
      <c r="A104" s="266" t="s">
        <v>56</v>
      </c>
      <c r="B104" s="267"/>
      <c r="D104" s="73" t="s">
        <v>107</v>
      </c>
      <c r="E104" s="73">
        <v>2250</v>
      </c>
      <c r="F104" s="74"/>
      <c r="AA104" s="110"/>
      <c r="AB104" s="110"/>
    </row>
    <row r="105" spans="1:28" ht="18.75">
      <c r="A105" s="275"/>
      <c r="B105" s="265" t="s">
        <v>57</v>
      </c>
      <c r="D105" s="73" t="s">
        <v>108</v>
      </c>
      <c r="E105" s="73">
        <v>1125</v>
      </c>
      <c r="F105" s="74"/>
      <c r="AA105" s="110"/>
      <c r="AB105" s="110"/>
    </row>
    <row r="106" spans="1:28" ht="18.75">
      <c r="A106" s="275"/>
      <c r="B106" s="265"/>
      <c r="AA106" s="110"/>
      <c r="AB106" s="110"/>
    </row>
    <row r="107" spans="1:28" ht="18.75">
      <c r="A107" s="273"/>
      <c r="B107" s="271" t="s">
        <v>58</v>
      </c>
      <c r="AA107" s="110"/>
      <c r="AB107" s="110"/>
    </row>
    <row r="108" spans="1:2" ht="13.5">
      <c r="A108" s="273"/>
      <c r="B108" s="271"/>
    </row>
    <row r="109" spans="1:2" ht="14.25" thickBot="1">
      <c r="A109" s="274"/>
      <c r="B109" s="272"/>
    </row>
    <row r="110" ht="14.25" thickTop="1"/>
  </sheetData>
  <sheetProtection/>
  <mergeCells count="83">
    <mergeCell ref="B38:B40"/>
    <mergeCell ref="B51:B53"/>
    <mergeCell ref="A1:E1"/>
    <mergeCell ref="A2:E3"/>
    <mergeCell ref="A4:E5"/>
    <mergeCell ref="A6:E7"/>
    <mergeCell ref="A10:E10"/>
    <mergeCell ref="A13:A15"/>
    <mergeCell ref="A11:A12"/>
    <mergeCell ref="B16:B18"/>
    <mergeCell ref="A16:A18"/>
    <mergeCell ref="A22:A26"/>
    <mergeCell ref="A19:A20"/>
    <mergeCell ref="A21:E21"/>
    <mergeCell ref="B19:B20"/>
    <mergeCell ref="B107:B109"/>
    <mergeCell ref="A107:A109"/>
    <mergeCell ref="A93:A95"/>
    <mergeCell ref="B93:B95"/>
    <mergeCell ref="A105:A106"/>
    <mergeCell ref="B90:B92"/>
    <mergeCell ref="B105:B106"/>
    <mergeCell ref="A71:A73"/>
    <mergeCell ref="B71:B73"/>
    <mergeCell ref="A99:A101"/>
    <mergeCell ref="B99:B101"/>
    <mergeCell ref="A104:B104"/>
    <mergeCell ref="A90:A92"/>
    <mergeCell ref="A74:A76"/>
    <mergeCell ref="B74:B76"/>
    <mergeCell ref="A54:A56"/>
    <mergeCell ref="B77:B79"/>
    <mergeCell ref="B87:B89"/>
    <mergeCell ref="A84:A86"/>
    <mergeCell ref="B84:B86"/>
    <mergeCell ref="A87:A89"/>
    <mergeCell ref="A77:A79"/>
    <mergeCell ref="A65:A67"/>
    <mergeCell ref="A51:A53"/>
    <mergeCell ref="A38:A40"/>
    <mergeCell ref="A80:E80"/>
    <mergeCell ref="A96:A98"/>
    <mergeCell ref="B96:B98"/>
    <mergeCell ref="A81:A83"/>
    <mergeCell ref="B81:B83"/>
    <mergeCell ref="A62:A64"/>
    <mergeCell ref="A68:A70"/>
    <mergeCell ref="B46:B47"/>
    <mergeCell ref="F80:F101"/>
    <mergeCell ref="F57:F79"/>
    <mergeCell ref="B54:B56"/>
    <mergeCell ref="A42:A45"/>
    <mergeCell ref="B48:B50"/>
    <mergeCell ref="A48:A50"/>
    <mergeCell ref="F41:F56"/>
    <mergeCell ref="B68:B70"/>
    <mergeCell ref="B62:B64"/>
    <mergeCell ref="B22:B26"/>
    <mergeCell ref="B27:B29"/>
    <mergeCell ref="B34:B35"/>
    <mergeCell ref="A34:A35"/>
    <mergeCell ref="A30:A32"/>
    <mergeCell ref="A33:E33"/>
    <mergeCell ref="B42:B45"/>
    <mergeCell ref="B65:B67"/>
    <mergeCell ref="AE8:AF8"/>
    <mergeCell ref="AC8:AD8"/>
    <mergeCell ref="F21:F32"/>
    <mergeCell ref="F33:F40"/>
    <mergeCell ref="B36:B37"/>
    <mergeCell ref="F10:F20"/>
    <mergeCell ref="B30:B32"/>
    <mergeCell ref="B13:B15"/>
    <mergeCell ref="A57:E57"/>
    <mergeCell ref="R8:AB8"/>
    <mergeCell ref="A58:A60"/>
    <mergeCell ref="B58:B60"/>
    <mergeCell ref="G8:Q8"/>
    <mergeCell ref="B11:B12"/>
    <mergeCell ref="A46:A47"/>
    <mergeCell ref="A36:A37"/>
    <mergeCell ref="A41:E41"/>
    <mergeCell ref="A27:A2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9" r:id="rId1"/>
  <headerFooter>
    <oddHeader>&amp;CPlan studiów na kierunku Administracja
2014/2015</oddHeader>
    <oddFooter>&amp;CRok akademicki 2014/2015</oddFooter>
  </headerFooter>
  <rowBreaks count="2" manualBreakCount="2">
    <brk id="40" min="1" max="28" man="1"/>
    <brk id="79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Apolonia.Walczyna</cp:lastModifiedBy>
  <cp:lastPrinted>2017-06-23T06:20:40Z</cp:lastPrinted>
  <dcterms:created xsi:type="dcterms:W3CDTF">2012-05-30T11:00:56Z</dcterms:created>
  <dcterms:modified xsi:type="dcterms:W3CDTF">2017-07-05T12:20:14Z</dcterms:modified>
  <cp:category/>
  <cp:version/>
  <cp:contentType/>
  <cp:contentStatus/>
</cp:coreProperties>
</file>